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psole-my.sharepoint.com/personal/jeremy_jpsole_nz/Documents/BPT/Clientelle/SSC/Audits/Audit App - Master Files/User Guides/"/>
    </mc:Choice>
  </mc:AlternateContent>
  <xr:revisionPtr revIDLastSave="29" documentId="8_{92642021-EB2A-4FB3-9AEB-DBFC92F88171}" xr6:coauthVersionLast="47" xr6:coauthVersionMax="47" xr10:uidLastSave="{7FC48238-D58F-4E1D-987A-D71001AB87F0}"/>
  <bookViews>
    <workbookView xWindow="-108" yWindow="-108" windowWidth="23256" windowHeight="12456" activeTab="4" xr2:uid="{B18C675C-7999-4A83-BE54-F38688D44215}"/>
  </bookViews>
  <sheets>
    <sheet name="Dashboard" sheetId="11" r:id="rId1"/>
    <sheet name="RPP Level 1" sheetId="1" r:id="rId2"/>
    <sheet name="RPP Level 2a" sheetId="7" r:id="rId3"/>
    <sheet name="RPP Level 2b" sheetId="9" r:id="rId4"/>
    <sheet name="RPP Level 3" sheetId="10" r:id="rId5"/>
    <sheet name="Lists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0" l="1"/>
  <c r="A5" i="9"/>
  <c r="A5" i="7"/>
  <c r="A7" i="10"/>
  <c r="A7" i="9"/>
  <c r="A7" i="7"/>
  <c r="A3" i="1"/>
  <c r="G10" i="9"/>
  <c r="G11" i="9"/>
  <c r="G12" i="9"/>
  <c r="G13" i="9"/>
  <c r="G14" i="9"/>
  <c r="G16" i="9"/>
  <c r="G17" i="9"/>
  <c r="G18" i="9"/>
  <c r="G19" i="9"/>
  <c r="G20" i="9"/>
  <c r="G21" i="9"/>
  <c r="G23" i="9"/>
  <c r="G24" i="9"/>
  <c r="G25" i="9"/>
  <c r="G26" i="9"/>
  <c r="G27" i="9"/>
  <c r="G28" i="9"/>
  <c r="G29" i="9"/>
  <c r="G30" i="9"/>
  <c r="G31" i="9"/>
  <c r="G33" i="9"/>
  <c r="G34" i="9"/>
  <c r="G35" i="9"/>
  <c r="G37" i="9"/>
  <c r="G38" i="9"/>
  <c r="G39" i="9"/>
  <c r="G40" i="9"/>
  <c r="G41" i="9"/>
  <c r="G42" i="9"/>
  <c r="G43" i="9"/>
  <c r="G44" i="9"/>
  <c r="G45" i="9"/>
  <c r="G47" i="9"/>
  <c r="G48" i="9"/>
  <c r="G49" i="9"/>
  <c r="G50" i="9"/>
  <c r="G51" i="9"/>
  <c r="G52" i="9"/>
  <c r="G53" i="9"/>
  <c r="G54" i="9"/>
  <c r="G55" i="9"/>
  <c r="G56" i="9"/>
  <c r="G57" i="9"/>
  <c r="G58" i="9"/>
  <c r="G60" i="9"/>
  <c r="G61" i="9"/>
  <c r="G62" i="9"/>
  <c r="G64" i="9"/>
  <c r="G65" i="9"/>
  <c r="G66" i="9"/>
  <c r="G67" i="9"/>
  <c r="G68" i="9"/>
  <c r="G70" i="9"/>
  <c r="G71" i="9"/>
  <c r="G72" i="9"/>
  <c r="G73" i="9"/>
  <c r="G74" i="9"/>
  <c r="G75" i="9"/>
  <c r="G76" i="9"/>
  <c r="G77" i="9"/>
  <c r="G78" i="9"/>
  <c r="G80" i="9"/>
  <c r="G81" i="9"/>
  <c r="G82" i="9"/>
  <c r="G84" i="9"/>
  <c r="G85" i="9"/>
  <c r="G86" i="9"/>
  <c r="G87" i="9"/>
  <c r="G88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4" i="9"/>
  <c r="G125" i="9"/>
  <c r="G126" i="9"/>
  <c r="G127" i="9"/>
  <c r="G10" i="10"/>
  <c r="G11" i="10"/>
  <c r="G12" i="10"/>
  <c r="G13" i="10"/>
  <c r="G14" i="10"/>
  <c r="G16" i="10"/>
  <c r="G17" i="10"/>
  <c r="G18" i="10"/>
  <c r="G19" i="10"/>
  <c r="G20" i="10"/>
  <c r="G21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7" i="10"/>
  <c r="G38" i="10"/>
  <c r="G39" i="10"/>
  <c r="G40" i="10"/>
  <c r="G41" i="10"/>
  <c r="G42" i="10"/>
  <c r="G43" i="10"/>
  <c r="G44" i="10"/>
  <c r="G45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60" i="10"/>
  <c r="G61" i="10"/>
  <c r="G62" i="10"/>
  <c r="G64" i="10"/>
  <c r="G65" i="10"/>
  <c r="G66" i="10"/>
  <c r="G67" i="10"/>
  <c r="G68" i="10"/>
  <c r="G70" i="10"/>
  <c r="G71" i="10"/>
  <c r="G72" i="10"/>
  <c r="G73" i="10"/>
  <c r="G74" i="10"/>
  <c r="G75" i="10"/>
  <c r="G76" i="10"/>
  <c r="G77" i="10"/>
  <c r="G78" i="10"/>
  <c r="G80" i="10"/>
  <c r="G81" i="10"/>
  <c r="G82" i="10"/>
  <c r="G84" i="10"/>
  <c r="G85" i="10"/>
  <c r="G86" i="10"/>
  <c r="G87" i="10"/>
  <c r="G88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4" i="10"/>
  <c r="G125" i="10"/>
  <c r="G126" i="10"/>
  <c r="G128" i="10"/>
  <c r="G129" i="10"/>
  <c r="G130" i="10"/>
  <c r="G131" i="10"/>
  <c r="G10" i="7"/>
  <c r="G11" i="7"/>
  <c r="G12" i="7"/>
  <c r="G13" i="7"/>
  <c r="G14" i="7"/>
  <c r="G16" i="7"/>
  <c r="G17" i="7"/>
  <c r="G18" i="7"/>
  <c r="G19" i="7"/>
  <c r="G20" i="7"/>
  <c r="G21" i="7"/>
  <c r="G23" i="7"/>
  <c r="G24" i="7"/>
  <c r="G25" i="7"/>
  <c r="G26" i="7"/>
  <c r="G27" i="7"/>
  <c r="G28" i="7"/>
  <c r="G29" i="7"/>
  <c r="G30" i="7"/>
  <c r="G31" i="7"/>
  <c r="G33" i="7"/>
  <c r="G34" i="7"/>
  <c r="G35" i="7"/>
  <c r="G37" i="7"/>
  <c r="G38" i="7"/>
  <c r="G39" i="7"/>
  <c r="G40" i="7"/>
  <c r="G41" i="7"/>
  <c r="G42" i="7"/>
  <c r="G43" i="7"/>
  <c r="G44" i="7"/>
  <c r="G45" i="7"/>
  <c r="G46" i="7"/>
  <c r="G48" i="7"/>
  <c r="G49" i="7"/>
  <c r="G50" i="7"/>
  <c r="G51" i="7"/>
  <c r="G52" i="7"/>
  <c r="G54" i="7"/>
  <c r="G55" i="7"/>
  <c r="G56" i="7"/>
  <c r="G57" i="7"/>
  <c r="G58" i="7"/>
  <c r="G59" i="7"/>
  <c r="G60" i="7"/>
  <c r="G61" i="7"/>
  <c r="G62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10" i="1"/>
  <c r="G11" i="1"/>
  <c r="G12" i="1"/>
  <c r="G13" i="1"/>
  <c r="G14" i="1"/>
  <c r="G16" i="1"/>
  <c r="G17" i="1"/>
  <c r="G18" i="1"/>
  <c r="G19" i="1"/>
  <c r="G20" i="1"/>
  <c r="G21" i="1"/>
  <c r="G23" i="1"/>
  <c r="G24" i="1"/>
  <c r="G25" i="1"/>
  <c r="G26" i="1"/>
  <c r="G27" i="1"/>
  <c r="G28" i="1"/>
  <c r="G29" i="1"/>
  <c r="G30" i="1"/>
  <c r="G31" i="1"/>
  <c r="G33" i="1"/>
  <c r="G34" i="1"/>
  <c r="G35" i="1"/>
  <c r="G37" i="1"/>
  <c r="G38" i="1"/>
  <c r="G39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A123" i="10" l="1"/>
  <c r="F123" i="10" s="1"/>
  <c r="G123" i="10" s="1"/>
  <c r="G25" i="11" s="1"/>
  <c r="C124" i="10"/>
  <c r="D130" i="10"/>
  <c r="C130" i="10"/>
  <c r="C129" i="10"/>
  <c r="D128" i="10"/>
  <c r="C128" i="10"/>
  <c r="D120" i="10"/>
  <c r="C120" i="10"/>
  <c r="D119" i="10"/>
  <c r="D118" i="10"/>
  <c r="C118" i="10"/>
  <c r="D117" i="10"/>
  <c r="D116" i="10"/>
  <c r="C116" i="10"/>
  <c r="D115" i="10"/>
  <c r="D114" i="10"/>
  <c r="C114" i="10"/>
  <c r="D112" i="10"/>
  <c r="C112" i="10"/>
  <c r="D111" i="10"/>
  <c r="D110" i="10"/>
  <c r="C110" i="10"/>
  <c r="D109" i="10"/>
  <c r="D108" i="10"/>
  <c r="C108" i="10"/>
  <c r="B108" i="10"/>
  <c r="D106" i="10"/>
  <c r="C106" i="10"/>
  <c r="D105" i="10"/>
  <c r="D104" i="10"/>
  <c r="C104" i="10"/>
  <c r="D102" i="10"/>
  <c r="C102" i="10"/>
  <c r="D101" i="10"/>
  <c r="D100" i="10"/>
  <c r="C100" i="10"/>
  <c r="D98" i="10"/>
  <c r="C98" i="10"/>
  <c r="D96" i="10"/>
  <c r="C96" i="10"/>
  <c r="D94" i="10"/>
  <c r="C94" i="10"/>
  <c r="D91" i="10"/>
  <c r="D90" i="10"/>
  <c r="C90" i="10"/>
  <c r="D86" i="10"/>
  <c r="C86" i="10"/>
  <c r="D84" i="10"/>
  <c r="C84" i="10"/>
  <c r="C80" i="10"/>
  <c r="A79" i="10"/>
  <c r="F79" i="10" s="1"/>
  <c r="G79" i="10" s="1"/>
  <c r="G21" i="11" s="1"/>
  <c r="D77" i="10"/>
  <c r="D76" i="10"/>
  <c r="C76" i="10"/>
  <c r="D75" i="10"/>
  <c r="D74" i="10"/>
  <c r="C74" i="10"/>
  <c r="D73" i="10"/>
  <c r="D72" i="10"/>
  <c r="C72" i="10"/>
  <c r="D71" i="10"/>
  <c r="D70" i="10"/>
  <c r="C70" i="10"/>
  <c r="D66" i="10"/>
  <c r="C66" i="10"/>
  <c r="D64" i="10"/>
  <c r="C64" i="10"/>
  <c r="C60" i="10"/>
  <c r="A59" i="10"/>
  <c r="F59" i="10" s="1"/>
  <c r="G59" i="10" s="1"/>
  <c r="G17" i="11" s="1"/>
  <c r="D56" i="10"/>
  <c r="C56" i="10"/>
  <c r="D54" i="10"/>
  <c r="C54" i="10"/>
  <c r="D52" i="10"/>
  <c r="C52" i="10"/>
  <c r="D50" i="10"/>
  <c r="C50" i="10"/>
  <c r="D48" i="10"/>
  <c r="C48" i="10"/>
  <c r="D43" i="10"/>
  <c r="C43" i="10"/>
  <c r="D42" i="10"/>
  <c r="D41" i="10"/>
  <c r="C41" i="10"/>
  <c r="D40" i="10"/>
  <c r="D39" i="10"/>
  <c r="C39" i="10"/>
  <c r="D38" i="10"/>
  <c r="D37" i="10"/>
  <c r="C37" i="10"/>
  <c r="D34" i="10"/>
  <c r="D33" i="10"/>
  <c r="A32" i="10" s="1"/>
  <c r="F32" i="10" s="1"/>
  <c r="G32" i="10" s="1"/>
  <c r="C33" i="10"/>
  <c r="D31" i="10"/>
  <c r="D30" i="10"/>
  <c r="D29" i="10"/>
  <c r="C29" i="10"/>
  <c r="D28" i="10"/>
  <c r="D27" i="10"/>
  <c r="C27" i="10"/>
  <c r="D26" i="10"/>
  <c r="D25" i="10"/>
  <c r="C25" i="10"/>
  <c r="D24" i="10"/>
  <c r="D23" i="10"/>
  <c r="C23" i="10"/>
  <c r="D20" i="10"/>
  <c r="D19" i="10"/>
  <c r="D18" i="10"/>
  <c r="C18" i="10"/>
  <c r="D17" i="10"/>
  <c r="D16" i="10"/>
  <c r="C16" i="10"/>
  <c r="B16" i="10"/>
  <c r="D14" i="10"/>
  <c r="D12" i="10"/>
  <c r="C12" i="10"/>
  <c r="D11" i="10"/>
  <c r="D10" i="10"/>
  <c r="C10" i="10"/>
  <c r="A4" i="10"/>
  <c r="A3" i="10"/>
  <c r="A1" i="10"/>
  <c r="D126" i="9"/>
  <c r="D124" i="9"/>
  <c r="C124" i="9"/>
  <c r="C126" i="9"/>
  <c r="C125" i="9"/>
  <c r="C84" i="9"/>
  <c r="A3" i="9"/>
  <c r="A3" i="7"/>
  <c r="D86" i="9"/>
  <c r="D84" i="9"/>
  <c r="C86" i="9"/>
  <c r="A79" i="9"/>
  <c r="F79" i="9" s="1"/>
  <c r="G79" i="9" s="1"/>
  <c r="C80" i="9"/>
  <c r="C76" i="9"/>
  <c r="C60" i="9"/>
  <c r="A59" i="9"/>
  <c r="F59" i="9" s="1"/>
  <c r="G59" i="9" s="1"/>
  <c r="C33" i="9"/>
  <c r="A1" i="9"/>
  <c r="A4" i="9"/>
  <c r="A1" i="7"/>
  <c r="A4" i="7"/>
  <c r="C56" i="9"/>
  <c r="D56" i="9"/>
  <c r="D54" i="9"/>
  <c r="C54" i="9"/>
  <c r="D50" i="9"/>
  <c r="D52" i="9"/>
  <c r="D48" i="9"/>
  <c r="C52" i="9"/>
  <c r="C50" i="9"/>
  <c r="C48" i="9"/>
  <c r="C94" i="9"/>
  <c r="D120" i="9"/>
  <c r="C120" i="9"/>
  <c r="D119" i="9"/>
  <c r="D118" i="9"/>
  <c r="C118" i="9"/>
  <c r="D117" i="9"/>
  <c r="D116" i="9"/>
  <c r="C116" i="9"/>
  <c r="D115" i="9"/>
  <c r="D114" i="9"/>
  <c r="C114" i="9"/>
  <c r="D112" i="9"/>
  <c r="C112" i="9"/>
  <c r="D111" i="9"/>
  <c r="D110" i="9"/>
  <c r="C110" i="9"/>
  <c r="D109" i="9"/>
  <c r="D108" i="9"/>
  <c r="C108" i="9"/>
  <c r="B108" i="9"/>
  <c r="D106" i="9"/>
  <c r="C106" i="9"/>
  <c r="D105" i="9"/>
  <c r="D104" i="9"/>
  <c r="C104" i="9"/>
  <c r="D102" i="9"/>
  <c r="C102" i="9"/>
  <c r="D101" i="9"/>
  <c r="D100" i="9"/>
  <c r="C100" i="9"/>
  <c r="D98" i="9"/>
  <c r="C98" i="9"/>
  <c r="D96" i="9"/>
  <c r="C96" i="9"/>
  <c r="D94" i="9"/>
  <c r="D91" i="9"/>
  <c r="D90" i="9"/>
  <c r="C90" i="9"/>
  <c r="D77" i="9"/>
  <c r="D76" i="9"/>
  <c r="D75" i="9"/>
  <c r="D74" i="9"/>
  <c r="C74" i="9"/>
  <c r="D73" i="9"/>
  <c r="D72" i="9"/>
  <c r="C72" i="9"/>
  <c r="D71" i="9"/>
  <c r="D70" i="9"/>
  <c r="C70" i="9"/>
  <c r="D66" i="9"/>
  <c r="C66" i="9"/>
  <c r="D64" i="9"/>
  <c r="C64" i="9"/>
  <c r="D43" i="9"/>
  <c r="C43" i="9"/>
  <c r="D42" i="9"/>
  <c r="D41" i="9"/>
  <c r="C41" i="9"/>
  <c r="D40" i="9"/>
  <c r="D39" i="9"/>
  <c r="C39" i="9"/>
  <c r="D38" i="9"/>
  <c r="D37" i="9"/>
  <c r="C37" i="9"/>
  <c r="D34" i="9"/>
  <c r="D33" i="9"/>
  <c r="A32" i="9" s="1"/>
  <c r="F32" i="9" s="1"/>
  <c r="G32" i="9" s="1"/>
  <c r="F13" i="11" s="1"/>
  <c r="D31" i="9"/>
  <c r="D30" i="9"/>
  <c r="D29" i="9"/>
  <c r="C29" i="9"/>
  <c r="D28" i="9"/>
  <c r="D27" i="9"/>
  <c r="C27" i="9"/>
  <c r="D26" i="9"/>
  <c r="D25" i="9"/>
  <c r="C25" i="9"/>
  <c r="D24" i="9"/>
  <c r="D23" i="9"/>
  <c r="C23" i="9"/>
  <c r="D20" i="9"/>
  <c r="D19" i="9"/>
  <c r="D18" i="9"/>
  <c r="C18" i="9"/>
  <c r="D17" i="9"/>
  <c r="D16" i="9"/>
  <c r="C16" i="9"/>
  <c r="B16" i="9"/>
  <c r="D14" i="9"/>
  <c r="D12" i="9"/>
  <c r="C12" i="9"/>
  <c r="D11" i="9"/>
  <c r="D10" i="9"/>
  <c r="C10" i="9"/>
  <c r="D50" i="7"/>
  <c r="D48" i="7"/>
  <c r="C50" i="7"/>
  <c r="C48" i="7"/>
  <c r="D92" i="7"/>
  <c r="C92" i="7"/>
  <c r="D91" i="7"/>
  <c r="D90" i="7"/>
  <c r="C90" i="7"/>
  <c r="D89" i="7"/>
  <c r="D88" i="7"/>
  <c r="C88" i="7"/>
  <c r="D87" i="7"/>
  <c r="D86" i="7"/>
  <c r="C86" i="7"/>
  <c r="D84" i="7"/>
  <c r="C84" i="7"/>
  <c r="D83" i="7"/>
  <c r="D82" i="7"/>
  <c r="C82" i="7"/>
  <c r="D81" i="7"/>
  <c r="D80" i="7"/>
  <c r="C80" i="7"/>
  <c r="B80" i="7"/>
  <c r="D78" i="7"/>
  <c r="C78" i="7"/>
  <c r="D77" i="7"/>
  <c r="D76" i="7"/>
  <c r="C76" i="7"/>
  <c r="D74" i="7"/>
  <c r="C74" i="7"/>
  <c r="D73" i="7"/>
  <c r="D72" i="7"/>
  <c r="C72" i="7"/>
  <c r="D70" i="7"/>
  <c r="C70" i="7"/>
  <c r="D68" i="7"/>
  <c r="C68" i="7"/>
  <c r="D65" i="7"/>
  <c r="D64" i="7"/>
  <c r="C64" i="7"/>
  <c r="D61" i="7"/>
  <c r="D60" i="7"/>
  <c r="C60" i="7"/>
  <c r="D59" i="7"/>
  <c r="D58" i="7"/>
  <c r="C58" i="7"/>
  <c r="D57" i="7"/>
  <c r="D56" i="7"/>
  <c r="C56" i="7"/>
  <c r="D55" i="7"/>
  <c r="D54" i="7"/>
  <c r="C54" i="7"/>
  <c r="D43" i="7"/>
  <c r="C43" i="7"/>
  <c r="D42" i="7"/>
  <c r="D41" i="7"/>
  <c r="C41" i="7"/>
  <c r="D40" i="7"/>
  <c r="D39" i="7"/>
  <c r="C39" i="7"/>
  <c r="D38" i="7"/>
  <c r="D37" i="7"/>
  <c r="C37" i="7"/>
  <c r="D34" i="7"/>
  <c r="D33" i="7"/>
  <c r="A32" i="7" s="1"/>
  <c r="C33" i="7"/>
  <c r="D31" i="7"/>
  <c r="D30" i="7"/>
  <c r="D29" i="7"/>
  <c r="C29" i="7"/>
  <c r="D28" i="7"/>
  <c r="D27" i="7"/>
  <c r="C27" i="7"/>
  <c r="D26" i="7"/>
  <c r="D25" i="7"/>
  <c r="C25" i="7"/>
  <c r="D24" i="7"/>
  <c r="D23" i="7"/>
  <c r="C23" i="7"/>
  <c r="D20" i="7"/>
  <c r="D19" i="7"/>
  <c r="D18" i="7"/>
  <c r="C18" i="7"/>
  <c r="D17" i="7"/>
  <c r="D16" i="7"/>
  <c r="C16" i="7"/>
  <c r="B16" i="7"/>
  <c r="D14" i="7"/>
  <c r="D12" i="7"/>
  <c r="C12" i="7"/>
  <c r="D11" i="7"/>
  <c r="D10" i="7"/>
  <c r="C10" i="7"/>
  <c r="C43" i="1"/>
  <c r="C41" i="1"/>
  <c r="C39" i="1"/>
  <c r="C37" i="1"/>
  <c r="D59" i="1"/>
  <c r="D58" i="1"/>
  <c r="D68" i="1"/>
  <c r="D69" i="1"/>
  <c r="D70" i="1"/>
  <c r="D72" i="1"/>
  <c r="D73" i="1"/>
  <c r="D74" i="1"/>
  <c r="D76" i="1"/>
  <c r="D77" i="1"/>
  <c r="D78" i="1"/>
  <c r="D79" i="1"/>
  <c r="D80" i="1"/>
  <c r="D82" i="1"/>
  <c r="D83" i="1"/>
  <c r="D84" i="1"/>
  <c r="D85" i="1"/>
  <c r="D86" i="1"/>
  <c r="D87" i="1"/>
  <c r="D88" i="1"/>
  <c r="D64" i="1"/>
  <c r="D66" i="1"/>
  <c r="D62" i="1"/>
  <c r="D11" i="1"/>
  <c r="D12" i="1"/>
  <c r="D14" i="1"/>
  <c r="D16" i="1"/>
  <c r="D17" i="1"/>
  <c r="D18" i="1"/>
  <c r="D19" i="1"/>
  <c r="D20" i="1"/>
  <c r="D23" i="1"/>
  <c r="D24" i="1"/>
  <c r="D25" i="1"/>
  <c r="D26" i="1"/>
  <c r="D27" i="1"/>
  <c r="D28" i="1"/>
  <c r="D29" i="1"/>
  <c r="D30" i="1"/>
  <c r="D31" i="1"/>
  <c r="D33" i="1"/>
  <c r="A32" i="1" s="1"/>
  <c r="F32" i="1" s="1"/>
  <c r="G32" i="1" s="1"/>
  <c r="D13" i="11" s="1"/>
  <c r="D34" i="1"/>
  <c r="D37" i="1"/>
  <c r="D38" i="1"/>
  <c r="D39" i="1"/>
  <c r="D40" i="1"/>
  <c r="D41" i="1"/>
  <c r="D42" i="1"/>
  <c r="D43" i="1"/>
  <c r="D48" i="1"/>
  <c r="D49" i="1"/>
  <c r="D50" i="1"/>
  <c r="D51" i="1"/>
  <c r="D52" i="1"/>
  <c r="D53" i="1"/>
  <c r="D54" i="1"/>
  <c r="D55" i="1"/>
  <c r="D10" i="1"/>
  <c r="C88" i="1"/>
  <c r="C86" i="1"/>
  <c r="C84" i="1"/>
  <c r="C82" i="1"/>
  <c r="C10" i="1"/>
  <c r="C33" i="1"/>
  <c r="C80" i="1"/>
  <c r="C78" i="1"/>
  <c r="C76" i="1"/>
  <c r="C74" i="1"/>
  <c r="C72" i="1"/>
  <c r="C70" i="1"/>
  <c r="C68" i="1"/>
  <c r="C66" i="1"/>
  <c r="C62" i="1"/>
  <c r="C58" i="1"/>
  <c r="C54" i="1"/>
  <c r="C52" i="1"/>
  <c r="C50" i="1"/>
  <c r="C48" i="1"/>
  <c r="C29" i="1"/>
  <c r="C27" i="1"/>
  <c r="C25" i="1"/>
  <c r="C23" i="1"/>
  <c r="C18" i="1"/>
  <c r="C16" i="1"/>
  <c r="C12" i="1"/>
  <c r="B76" i="1"/>
  <c r="C64" i="1"/>
  <c r="B16" i="1"/>
  <c r="A9" i="1" l="1"/>
  <c r="F9" i="1" s="1"/>
  <c r="G9" i="1" s="1"/>
  <c r="D10" i="11" s="1"/>
  <c r="A22" i="10"/>
  <c r="F22" i="10" s="1"/>
  <c r="G22" i="10" s="1"/>
  <c r="E107" i="10"/>
  <c r="A107" i="10" s="1"/>
  <c r="E99" i="10"/>
  <c r="A99" i="10" s="1"/>
  <c r="E93" i="10"/>
  <c r="A93" i="10" s="1"/>
  <c r="E103" i="10"/>
  <c r="A103" i="10" s="1"/>
  <c r="E113" i="10"/>
  <c r="A113" i="10" s="1"/>
  <c r="A22" i="9"/>
  <c r="F22" i="9" s="1"/>
  <c r="G22" i="9" s="1"/>
  <c r="F12" i="11" s="1"/>
  <c r="E63" i="10"/>
  <c r="A63" i="10" s="1"/>
  <c r="F63" i="10" s="1"/>
  <c r="G63" i="10" s="1"/>
  <c r="G19" i="11" s="1"/>
  <c r="A22" i="7"/>
  <c r="A22" i="1"/>
  <c r="F22" i="1" s="1"/>
  <c r="G22" i="1" s="1"/>
  <c r="D12" i="11" s="1"/>
  <c r="G12" i="11"/>
  <c r="G13" i="11"/>
  <c r="F20" i="11"/>
  <c r="F21" i="11"/>
  <c r="A127" i="10"/>
  <c r="D46" i="10"/>
  <c r="A46" i="10" s="1"/>
  <c r="F46" i="10" s="1"/>
  <c r="G46" i="10" s="1"/>
  <c r="G16" i="11" s="1"/>
  <c r="A9" i="10"/>
  <c r="F9" i="10" s="1"/>
  <c r="G9" i="10" s="1"/>
  <c r="G10" i="11" s="1"/>
  <c r="A69" i="10"/>
  <c r="F69" i="10" s="1"/>
  <c r="G69" i="10" s="1"/>
  <c r="G20" i="11" s="1"/>
  <c r="D36" i="10"/>
  <c r="A15" i="10"/>
  <c r="F15" i="10" s="1"/>
  <c r="G15" i="10" s="1"/>
  <c r="G11" i="11" s="1"/>
  <c r="D83" i="10"/>
  <c r="A83" i="10" s="1"/>
  <c r="F83" i="10" s="1"/>
  <c r="G83" i="10" s="1"/>
  <c r="G22" i="11" s="1"/>
  <c r="A36" i="10"/>
  <c r="F36" i="10" s="1"/>
  <c r="G36" i="10" s="1"/>
  <c r="G15" i="11" s="1"/>
  <c r="A123" i="9"/>
  <c r="F123" i="9" s="1"/>
  <c r="G123" i="9" s="1"/>
  <c r="F27" i="11" s="1"/>
  <c r="D83" i="9"/>
  <c r="A83" i="9" s="1"/>
  <c r="F83" i="9" s="1"/>
  <c r="G83" i="9" s="1"/>
  <c r="F22" i="11" s="1"/>
  <c r="D46" i="9"/>
  <c r="A46" i="9" s="1"/>
  <c r="F46" i="9" s="1"/>
  <c r="G46" i="9" s="1"/>
  <c r="F16" i="11" s="1"/>
  <c r="E113" i="9"/>
  <c r="A113" i="9" s="1"/>
  <c r="E63" i="9"/>
  <c r="A63" i="9" s="1"/>
  <c r="F63" i="9" s="1"/>
  <c r="G63" i="9" s="1"/>
  <c r="F19" i="11" s="1"/>
  <c r="E107" i="9"/>
  <c r="A107" i="9" s="1"/>
  <c r="A15" i="9"/>
  <c r="F15" i="9" s="1"/>
  <c r="G15" i="9" s="1"/>
  <c r="F11" i="11" s="1"/>
  <c r="A69" i="9"/>
  <c r="F69" i="9" s="1"/>
  <c r="G69" i="9" s="1"/>
  <c r="A9" i="9"/>
  <c r="F9" i="9" s="1"/>
  <c r="G9" i="9" s="1"/>
  <c r="F10" i="11" s="1"/>
  <c r="E93" i="9"/>
  <c r="A93" i="9" s="1"/>
  <c r="D36" i="9"/>
  <c r="E103" i="9"/>
  <c r="A103" i="9" s="1"/>
  <c r="E99" i="9"/>
  <c r="A99" i="9" s="1"/>
  <c r="A36" i="9"/>
  <c r="F36" i="9" s="1"/>
  <c r="G36" i="9" s="1"/>
  <c r="F15" i="11" s="1"/>
  <c r="E47" i="7"/>
  <c r="A47" i="7" s="1"/>
  <c r="F47" i="7" s="1"/>
  <c r="G47" i="7" s="1"/>
  <c r="E19" i="11" s="1"/>
  <c r="E85" i="7"/>
  <c r="A85" i="7" s="1"/>
  <c r="E67" i="7"/>
  <c r="A67" i="7" s="1"/>
  <c r="A9" i="7"/>
  <c r="F9" i="7" s="1"/>
  <c r="G9" i="7" s="1"/>
  <c r="E10" i="11" s="1"/>
  <c r="E79" i="7"/>
  <c r="A79" i="7" s="1"/>
  <c r="A53" i="7"/>
  <c r="F53" i="7" s="1"/>
  <c r="G53" i="7" s="1"/>
  <c r="E20" i="11" s="1"/>
  <c r="E71" i="7"/>
  <c r="A71" i="7" s="1"/>
  <c r="E75" i="7"/>
  <c r="A75" i="7" s="1"/>
  <c r="D36" i="7"/>
  <c r="A15" i="7"/>
  <c r="F15" i="7" s="1"/>
  <c r="G15" i="7" s="1"/>
  <c r="E11" i="11" s="1"/>
  <c r="F22" i="7"/>
  <c r="G22" i="7" s="1"/>
  <c r="E12" i="11" s="1"/>
  <c r="A36" i="7"/>
  <c r="A36" i="1"/>
  <c r="F36" i="1" s="1"/>
  <c r="G36" i="1" s="1"/>
  <c r="D15" i="11" s="1"/>
  <c r="D36" i="1"/>
  <c r="A15" i="1"/>
  <c r="F15" i="1" s="1"/>
  <c r="G15" i="1" s="1"/>
  <c r="D11" i="11" s="1"/>
  <c r="A47" i="1"/>
  <c r="F47" i="1" s="1"/>
  <c r="G47" i="1" s="1"/>
  <c r="D20" i="11" s="1"/>
  <c r="E61" i="1"/>
  <c r="E75" i="1"/>
  <c r="A75" i="1" s="1"/>
  <c r="E67" i="1"/>
  <c r="A67" i="1" s="1"/>
  <c r="E71" i="1"/>
  <c r="A71" i="1" s="1"/>
  <c r="E81" i="1"/>
  <c r="A81" i="1" s="1"/>
  <c r="F36" i="7" l="1"/>
  <c r="G36" i="7" s="1"/>
  <c r="E15" i="11" s="1"/>
  <c r="F32" i="7"/>
  <c r="G32" i="7" s="1"/>
  <c r="E13" i="11" s="1"/>
  <c r="E29" i="11" s="1"/>
  <c r="F127" i="10"/>
  <c r="G127" i="10" s="1"/>
  <c r="G27" i="11" s="1"/>
  <c r="E127" i="10"/>
  <c r="A89" i="10"/>
  <c r="F89" i="10" s="1"/>
  <c r="A89" i="9"/>
  <c r="F89" i="9" s="1"/>
  <c r="A63" i="7"/>
  <c r="F63" i="7" s="1"/>
  <c r="G63" i="7" s="1"/>
  <c r="E24" i="11" s="1"/>
  <c r="A61" i="1"/>
  <c r="A57" i="1"/>
  <c r="F57" i="1" s="1"/>
  <c r="F132" i="10" l="1"/>
  <c r="G89" i="10"/>
  <c r="G24" i="11" s="1"/>
  <c r="G29" i="11" s="1"/>
  <c r="F129" i="9"/>
  <c r="G89" i="9"/>
  <c r="F24" i="11" s="1"/>
  <c r="F29" i="11" s="1"/>
  <c r="F31" i="11" s="1"/>
  <c r="F90" i="1"/>
  <c r="G90" i="1" s="1"/>
  <c r="G57" i="1"/>
  <c r="D24" i="11" s="1"/>
  <c r="D29" i="11" s="1"/>
  <c r="D31" i="11" s="1"/>
  <c r="F95" i="7"/>
  <c r="E31" i="11" s="1"/>
  <c r="G31" i="11" l="1"/>
</calcChain>
</file>

<file path=xl/sharedStrings.xml><?xml version="1.0" encoding="utf-8"?>
<sst xmlns="http://schemas.openxmlformats.org/spreadsheetml/2006/main" count="540" uniqueCount="110">
  <si>
    <t>Yes</t>
  </si>
  <si>
    <t>No</t>
  </si>
  <si>
    <t>We have current ISO 9001 accreditation</t>
  </si>
  <si>
    <t>OR</t>
  </si>
  <si>
    <t>We have a formalised written Code of Conduct addressing the required policies</t>
  </si>
  <si>
    <t>-</t>
  </si>
  <si>
    <t>Credit 1.2a: Business Governance</t>
  </si>
  <si>
    <t>Credit 1.1: Business Integrity</t>
  </si>
  <si>
    <t>We have a written Business Management System (BMS)</t>
  </si>
  <si>
    <t>q</t>
  </si>
  <si>
    <t>Credit 1.2b: Safety Management System</t>
  </si>
  <si>
    <t>We have current ISO 45001:2018 accreditation</t>
  </si>
  <si>
    <t>Credits</t>
  </si>
  <si>
    <t>Commentary</t>
  </si>
  <si>
    <t>We have current 'Site Wise' Accreditation</t>
  </si>
  <si>
    <t>We are a member of the ACC Accredited Employer's Programme</t>
  </si>
  <si>
    <t>We have a comprehensive documented in-house H&amp;S management system</t>
  </si>
  <si>
    <t>We have current ISO14001:2016 accreditation</t>
  </si>
  <si>
    <t>We are certified to BS7750 or EMAS, or EPA  Environmental Mgnmt Guidelines</t>
  </si>
  <si>
    <t>We have Toitu Gold or Diamond Certification</t>
  </si>
  <si>
    <t>We have a documented in-house Environmental Management System (EMS)</t>
  </si>
  <si>
    <t>Credit 1.3: Stakeholder Engagement</t>
  </si>
  <si>
    <t>We have a stakeholder communication plan that meets the audit criteria</t>
  </si>
  <si>
    <t>Credit  3.2: Manufacturing OH&amp;S Management</t>
  </si>
  <si>
    <t>Credit 4.1: Steel Supply Sourcing</t>
  </si>
  <si>
    <t>The suppliers of 70% of our steel purchases have ASI or SSC RPP certification</t>
  </si>
  <si>
    <t>The suppliers of 70% of your steel purchases have ASI or SSC RPP certification</t>
  </si>
  <si>
    <t>Your suppliers meet decarbonisation criteria for Credit 4.1a Decarbonisation</t>
  </si>
  <si>
    <t xml:space="preserve">4.1a: Steel supply carbon footprint  for 70% purchases  is ISO 14067:2018 compliant </t>
  </si>
  <si>
    <t>Credit 4.1a Environmental product Declaration (EPD)</t>
  </si>
  <si>
    <t>Credit 4.1b:Decarbonisation Requirements</t>
  </si>
  <si>
    <t>We have Environmental Product Declarations (EPD) for 70% of steel purchases</t>
  </si>
  <si>
    <t>If you are invoking the grace period, you do not need to respond to any other part of 4.1</t>
  </si>
  <si>
    <t>Credit 4.1c: Environmental Management</t>
  </si>
  <si>
    <t>Manufacturers of 70% of our steel supplies are accredited to ISO14001</t>
  </si>
  <si>
    <t>Credit 4.1d: Water Use Reduction</t>
  </si>
  <si>
    <t>Manufacturers of 70% of our steel supplies have been reducing water use over 5 years</t>
  </si>
  <si>
    <t>Manufacturer has provided evidence of initiatives to recycle and or reuse of water</t>
  </si>
  <si>
    <t>Not required if ISO9001 held as it sits within the standard</t>
  </si>
  <si>
    <t>Credit 4.1e: Responsible Sourcing</t>
  </si>
  <si>
    <t>Steel Manufacturer is certified to the Responsible Steel standard</t>
  </si>
  <si>
    <t xml:space="preserve">This is our 1st RPP audit and we invoke the 12 month grace period for Credit 4.1 </t>
  </si>
  <si>
    <t>Steel manufacturer has Eco Choice Aotearoa certification</t>
  </si>
  <si>
    <t>We have Toitu Gold or Diamond certification</t>
  </si>
  <si>
    <t>Manufacturer meets 3.4 + has an in-house Responsible Sourcing Policy + meets 1.1</t>
  </si>
  <si>
    <r>
      <t xml:space="preserve"> </t>
    </r>
    <r>
      <rPr>
        <b/>
        <sz val="18"/>
        <color theme="1"/>
        <rFont val="Aptos Narrow"/>
        <family val="2"/>
        <scheme val="minor"/>
      </rPr>
      <t>Level 1</t>
    </r>
  </si>
  <si>
    <t>Credit 2.1: Environmental Management System</t>
  </si>
  <si>
    <t>Credit 3.1: Paints and Coatings</t>
  </si>
  <si>
    <t>We do not apply paints and coatings either on our sites or customer sites</t>
  </si>
  <si>
    <t>We apply paints and coatings and meet requirements for Credit 3.1</t>
  </si>
  <si>
    <t>Credit 2.3: Health Impacts Declaration</t>
  </si>
  <si>
    <t>Credit 2.2: Environmental Products Declaration (EPD)</t>
  </si>
  <si>
    <t>Credit 4.1a Environmental Product Declaration (EPD)</t>
  </si>
  <si>
    <t>Steel with EPD via downstream supplier that contributes less than 10% increase</t>
  </si>
  <si>
    <t xml:space="preserve">Responsible Products SELF ASSESSMENT Checklist </t>
  </si>
  <si>
    <t>Level 2b</t>
  </si>
  <si>
    <t>Our steel suppliers  have Level 3 or Level 2b  (ASI or SSC RPP) certification</t>
  </si>
  <si>
    <t>We can produce EN 15804 compliant EPDs for our steel purchases</t>
  </si>
  <si>
    <t>The suppliers of our steel hold EPA Responsible Poducts Certification</t>
  </si>
  <si>
    <r>
      <t xml:space="preserve"> To be accepted, Credit 2.2 evidence must apply to </t>
    </r>
    <r>
      <rPr>
        <b/>
        <i/>
        <sz val="9"/>
        <color theme="1"/>
        <rFont val="Aptos Narrow"/>
        <family val="2"/>
        <scheme val="minor"/>
      </rPr>
      <t>minimum of 70%</t>
    </r>
    <r>
      <rPr>
        <i/>
        <sz val="9"/>
        <color theme="1"/>
        <rFont val="Aptos Narrow"/>
        <family val="2"/>
        <scheme val="minor"/>
      </rPr>
      <t xml:space="preserve"> of total steel purchases</t>
    </r>
  </si>
  <si>
    <t>Embodied CO2 in our steel is 3rd party verified to EN15804 or equivilent</t>
  </si>
  <si>
    <t>We are compliant with the requirements for Credit 2.3 as per the Audit Guide</t>
  </si>
  <si>
    <r>
      <t xml:space="preserve"> </t>
    </r>
    <r>
      <rPr>
        <b/>
        <sz val="18"/>
        <color theme="1"/>
        <rFont val="Aptos Narrow"/>
        <family val="2"/>
        <scheme val="minor"/>
      </rPr>
      <t>Level 2a</t>
    </r>
  </si>
  <si>
    <t>Credit 3.4: Modern Slavery</t>
  </si>
  <si>
    <t>Credit 5.1: Resource Management</t>
  </si>
  <si>
    <t>Credit 3.3: Procurement OH&amp;S Assessment</t>
  </si>
  <si>
    <t>Procurement policies consider supplier safety management and life cycle phases</t>
  </si>
  <si>
    <t>AND</t>
  </si>
  <si>
    <t>70% of steel is sourced from suppliers with Level 3 or  2b  (ASI or SSC RPP) certification</t>
  </si>
  <si>
    <t>90% of supplies: Risk assesment done and documentation displayed on website</t>
  </si>
  <si>
    <t>Are you accurately reporting all waste  removed from site/s?</t>
  </si>
  <si>
    <t>Do you have a company wide waste management plan that includes waste reduction?</t>
  </si>
  <si>
    <t>Level 3</t>
  </si>
  <si>
    <t>Level 1</t>
  </si>
  <si>
    <t>Level 2a</t>
  </si>
  <si>
    <t>Credit 4.2: Carbon Emissions Reduction</t>
  </si>
  <si>
    <t>Are you reducing your overall CO2 footprint from your own activities annually?</t>
  </si>
  <si>
    <t>Responsible Product  Certification</t>
  </si>
  <si>
    <t>Governance</t>
  </si>
  <si>
    <r>
      <t xml:space="preserve">Level 2a      </t>
    </r>
    <r>
      <rPr>
        <sz val="9"/>
        <color theme="1"/>
        <rFont val="Aptos"/>
        <family val="2"/>
      </rPr>
      <t xml:space="preserve"> (No EPD)</t>
    </r>
  </si>
  <si>
    <r>
      <t xml:space="preserve">Level 2b </t>
    </r>
    <r>
      <rPr>
        <sz val="9"/>
        <color theme="1"/>
        <rFont val="Aptos"/>
        <family val="2"/>
      </rPr>
      <t>(EPD)</t>
    </r>
  </si>
  <si>
    <t>Business Integrity</t>
  </si>
  <si>
    <t>1.2a</t>
  </si>
  <si>
    <t>Management Systems: Governance</t>
  </si>
  <si>
    <t>1.2b</t>
  </si>
  <si>
    <t>Management Systems: Safety Management</t>
  </si>
  <si>
    <t>Stakeholder Engagement</t>
  </si>
  <si>
    <t>Responsible</t>
  </si>
  <si>
    <t>Environmental Management System</t>
  </si>
  <si>
    <t>Environmental Product Declaration (EPD)</t>
  </si>
  <si>
    <t>Health Impacts Declaration</t>
  </si>
  <si>
    <t>Healthy</t>
  </si>
  <si>
    <t>Paints and Coatings</t>
  </si>
  <si>
    <t>Manufacturing OH&amp;S Management</t>
  </si>
  <si>
    <t>Procurement OH&amp;S Assessment</t>
  </si>
  <si>
    <t>Modern Slavery</t>
  </si>
  <si>
    <t>Positive</t>
  </si>
  <si>
    <t>Steel Supply Sourcing</t>
  </si>
  <si>
    <t>Carbon Emissions Reduction (Mfg)</t>
  </si>
  <si>
    <t>Circular</t>
  </si>
  <si>
    <t>Resource Management</t>
  </si>
  <si>
    <t>Indictive audit outcome based on self assessment</t>
  </si>
  <si>
    <t>Select your Status</t>
  </si>
  <si>
    <r>
      <t xml:space="preserve">Please note - This is a </t>
    </r>
    <r>
      <rPr>
        <b/>
        <sz val="14"/>
        <color rgb="FFC00000"/>
        <rFont val="Aptos Narrow"/>
        <family val="2"/>
        <scheme val="minor"/>
      </rPr>
      <t xml:space="preserve">self assessment </t>
    </r>
    <r>
      <rPr>
        <sz val="14"/>
        <color rgb="FFC00000"/>
        <rFont val="Aptos Narrow"/>
        <family val="2"/>
        <scheme val="minor"/>
      </rPr>
      <t>to use in preparing your audit submission - it is NOT the audit - ensure you read and understand the relevant credit criteria in the Audit Guide</t>
    </r>
  </si>
  <si>
    <t>Worksheet Example 1 - Expanded</t>
  </si>
  <si>
    <t>Worksheet Example 2 Contracted</t>
  </si>
  <si>
    <t>To keep yourself focussed and avoid and visual clutter - we suggest you work on one credit at a time.</t>
  </si>
  <si>
    <t>Use the '+' and '-' signs at the left side of the sheet to open or close the credit - THEN - Select your status using the dropdown menue in the applicable box at Column A - THEN - Read and action any advice</t>
  </si>
  <si>
    <t>V03</t>
  </si>
  <si>
    <t>© 2025 NZ Sustainable Steel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</si>
</sst>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i/>
      <sz val="8"/>
      <name val="Aptos Narrow"/>
      <family val="2"/>
      <scheme val="minor"/>
    </font>
    <font>
      <i/>
      <sz val="8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i/>
      <sz val="9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rgb="FFC0000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11"/>
      <color theme="1"/>
      <name val="Aptos"/>
      <family val="2"/>
    </font>
    <font>
      <sz val="11"/>
      <color theme="9" tint="0.79998168889431442"/>
      <name val="Aptos Narrow"/>
      <family val="2"/>
      <scheme val="minor"/>
    </font>
    <font>
      <sz val="11"/>
      <color theme="9" tint="0.39997558519241921"/>
      <name val="Aptos Narrow"/>
      <family val="2"/>
      <scheme val="minor"/>
    </font>
    <font>
      <sz val="14"/>
      <color rgb="FFC00000"/>
      <name val="Aptos Narrow"/>
      <family val="2"/>
      <scheme val="minor"/>
    </font>
    <font>
      <i/>
      <sz val="8"/>
      <color rgb="FFC0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quotePrefix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0" fillId="0" borderId="0" xfId="0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5" fillId="0" borderId="0" xfId="0" applyFont="1"/>
    <xf numFmtId="0" fontId="4" fillId="2" borderId="1" xfId="0" applyFont="1" applyFill="1" applyBorder="1" applyAlignment="1">
      <alignment horizontal="left"/>
    </xf>
    <xf numFmtId="0" fontId="0" fillId="2" borderId="6" xfId="0" applyFill="1" applyBorder="1"/>
    <xf numFmtId="0" fontId="4" fillId="2" borderId="2" xfId="0" applyFont="1" applyFill="1" applyBorder="1" applyAlignment="1">
      <alignment horizontal="left"/>
    </xf>
    <xf numFmtId="0" fontId="0" fillId="2" borderId="8" xfId="0" applyFill="1" applyBorder="1"/>
    <xf numFmtId="0" fontId="15" fillId="2" borderId="7" xfId="0" applyFont="1" applyFill="1" applyBorder="1"/>
    <xf numFmtId="0" fontId="8" fillId="0" borderId="0" xfId="0" applyFont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0" fillId="3" borderId="6" xfId="0" applyFill="1" applyBorder="1"/>
    <xf numFmtId="0" fontId="4" fillId="3" borderId="2" xfId="0" applyFont="1" applyFill="1" applyBorder="1" applyAlignment="1">
      <alignment horizontal="left"/>
    </xf>
    <xf numFmtId="0" fontId="0" fillId="3" borderId="8" xfId="0" applyFill="1" applyBorder="1"/>
    <xf numFmtId="0" fontId="4" fillId="5" borderId="0" xfId="0" applyFont="1" applyFill="1"/>
    <xf numFmtId="0" fontId="11" fillId="5" borderId="0" xfId="0" applyFont="1" applyFill="1" applyAlignment="1">
      <alignment horizontal="left"/>
    </xf>
    <xf numFmtId="0" fontId="4" fillId="3" borderId="1" xfId="0" applyFont="1" applyFill="1" applyBorder="1" applyAlignment="1">
      <alignment horizontal="center"/>
    </xf>
    <xf numFmtId="0" fontId="15" fillId="3" borderId="7" xfId="0" applyFont="1" applyFill="1" applyBorder="1"/>
    <xf numFmtId="0" fontId="4" fillId="3" borderId="2" xfId="0" applyFont="1" applyFill="1" applyBorder="1" applyAlignment="1">
      <alignment horizontal="center"/>
    </xf>
    <xf numFmtId="0" fontId="15" fillId="3" borderId="8" xfId="0" applyFont="1" applyFill="1" applyBorder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2" xfId="0" applyFont="1" applyBorder="1"/>
    <xf numFmtId="0" fontId="16" fillId="2" borderId="5" xfId="0" applyFont="1" applyFill="1" applyBorder="1"/>
    <xf numFmtId="0" fontId="16" fillId="3" borderId="5" xfId="0" applyFont="1" applyFill="1" applyBorder="1"/>
    <xf numFmtId="0" fontId="16" fillId="3" borderId="1" xfId="0" applyFont="1" applyFill="1" applyBorder="1" applyAlignment="1">
      <alignment horizontal="left"/>
    </xf>
    <xf numFmtId="0" fontId="7" fillId="3" borderId="6" xfId="0" applyFont="1" applyFill="1" applyBorder="1"/>
    <xf numFmtId="0" fontId="0" fillId="0" borderId="11" xfId="0" applyBorder="1"/>
    <xf numFmtId="0" fontId="19" fillId="0" borderId="2" xfId="0" applyFont="1" applyBorder="1"/>
    <xf numFmtId="0" fontId="19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2" xfId="0" applyFont="1" applyBorder="1"/>
    <xf numFmtId="0" fontId="25" fillId="0" borderId="0" xfId="0" applyFont="1"/>
    <xf numFmtId="0" fontId="24" fillId="7" borderId="2" xfId="0" applyFont="1" applyFill="1" applyBorder="1" applyAlignment="1" applyProtection="1">
      <alignment horizontal="center"/>
      <protection locked="0"/>
    </xf>
    <xf numFmtId="0" fontId="15" fillId="0" borderId="9" xfId="0" applyFont="1" applyBorder="1"/>
    <xf numFmtId="0" fontId="0" fillId="0" borderId="10" xfId="0" applyBorder="1"/>
    <xf numFmtId="0" fontId="12" fillId="7" borderId="0" xfId="0" applyFont="1" applyFill="1"/>
    <xf numFmtId="0" fontId="0" fillId="7" borderId="0" xfId="0" applyFill="1"/>
    <xf numFmtId="0" fontId="25" fillId="7" borderId="0" xfId="0" applyFont="1" applyFill="1"/>
    <xf numFmtId="0" fontId="0" fillId="7" borderId="0" xfId="0" applyFill="1" applyAlignment="1">
      <alignment horizontal="center" vertical="center"/>
    </xf>
    <xf numFmtId="0" fontId="20" fillId="7" borderId="9" xfId="0" applyFont="1" applyFill="1" applyBorder="1" applyAlignment="1">
      <alignment horizontal="center" textRotation="90" wrapText="1"/>
    </xf>
    <xf numFmtId="0" fontId="20" fillId="7" borderId="0" xfId="0" applyFont="1" applyFill="1" applyAlignment="1">
      <alignment horizontal="center" textRotation="90" wrapText="1"/>
    </xf>
    <xf numFmtId="0" fontId="20" fillId="7" borderId="10" xfId="0" applyFont="1" applyFill="1" applyBorder="1" applyAlignment="1">
      <alignment horizontal="center" textRotation="90" wrapText="1"/>
    </xf>
    <xf numFmtId="0" fontId="20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0" fillId="7" borderId="6" xfId="0" applyFill="1" applyBorder="1" applyAlignment="1" applyProtection="1">
      <alignment horizontal="center"/>
      <protection locked="0"/>
    </xf>
    <xf numFmtId="0" fontId="20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vertical="center" wrapText="1"/>
    </xf>
    <xf numFmtId="0" fontId="23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right"/>
    </xf>
    <xf numFmtId="0" fontId="1" fillId="7" borderId="4" xfId="0" applyFont="1" applyFill="1" applyBorder="1" applyAlignment="1">
      <alignment horizontal="center"/>
    </xf>
    <xf numFmtId="0" fontId="0" fillId="7" borderId="3" xfId="0" applyFill="1" applyBorder="1"/>
    <xf numFmtId="0" fontId="0" fillId="7" borderId="1" xfId="0" applyFill="1" applyBorder="1"/>
    <xf numFmtId="0" fontId="1" fillId="7" borderId="0" xfId="0" applyFont="1" applyFill="1"/>
    <xf numFmtId="0" fontId="26" fillId="7" borderId="0" xfId="0" applyFont="1" applyFill="1"/>
    <xf numFmtId="0" fontId="4" fillId="8" borderId="0" xfId="0" applyFont="1" applyFill="1"/>
    <xf numFmtId="0" fontId="0" fillId="8" borderId="0" xfId="0" applyFill="1" applyAlignment="1">
      <alignment horizontal="center"/>
    </xf>
    <xf numFmtId="0" fontId="11" fillId="8" borderId="0" xfId="0" applyFont="1" applyFill="1" applyAlignment="1">
      <alignment horizontal="left"/>
    </xf>
    <xf numFmtId="0" fontId="18" fillId="8" borderId="5" xfId="0" applyFont="1" applyFill="1" applyBorder="1"/>
    <xf numFmtId="0" fontId="4" fillId="8" borderId="1" xfId="0" applyFont="1" applyFill="1" applyBorder="1" applyAlignment="1">
      <alignment horizontal="center"/>
    </xf>
    <xf numFmtId="0" fontId="0" fillId="8" borderId="6" xfId="0" applyFill="1" applyBorder="1"/>
    <xf numFmtId="0" fontId="15" fillId="8" borderId="7" xfId="0" applyFont="1" applyFill="1" applyBorder="1"/>
    <xf numFmtId="0" fontId="4" fillId="8" borderId="2" xfId="0" applyFont="1" applyFill="1" applyBorder="1" applyAlignment="1">
      <alignment horizontal="center"/>
    </xf>
    <xf numFmtId="0" fontId="15" fillId="8" borderId="8" xfId="0" applyFont="1" applyFill="1" applyBorder="1"/>
    <xf numFmtId="0" fontId="17" fillId="8" borderId="0" xfId="0" applyFont="1" applyFill="1" applyAlignment="1">
      <alignment horizontal="center"/>
    </xf>
    <xf numFmtId="0" fontId="17" fillId="8" borderId="0" xfId="0" applyFont="1" applyFill="1"/>
    <xf numFmtId="0" fontId="22" fillId="7" borderId="0" xfId="0" applyFont="1" applyFill="1" applyAlignment="1">
      <alignment horizontal="left" vertical="center" wrapText="1"/>
    </xf>
    <xf numFmtId="0" fontId="1" fillId="7" borderId="1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0" xfId="0" applyFont="1" applyFill="1" applyAlignment="1">
      <alignment horizontal="left"/>
    </xf>
    <xf numFmtId="0" fontId="1" fillId="7" borderId="10" xfId="0" applyFont="1" applyFill="1" applyBorder="1" applyAlignment="1">
      <alignment horizontal="left"/>
    </xf>
    <xf numFmtId="0" fontId="22" fillId="7" borderId="0" xfId="0" applyFont="1" applyFill="1" applyAlignment="1">
      <alignment horizontal="left" wrapText="1"/>
    </xf>
  </cellXfs>
  <cellStyles count="1">
    <cellStyle name="Normal" xfId="0" builtinId="0"/>
  </cellStyles>
  <dxfs count="18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EB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35</xdr:row>
      <xdr:rowOff>152400</xdr:rowOff>
    </xdr:from>
    <xdr:to>
      <xdr:col>5</xdr:col>
      <xdr:colOff>129135</xdr:colOff>
      <xdr:row>57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B92EBD-4C31-4A96-6FF8-C96E30C25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8709"/>
        <a:stretch/>
      </xdr:blipFill>
      <xdr:spPr>
        <a:xfrm>
          <a:off x="600075" y="6981825"/>
          <a:ext cx="5110710" cy="42005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571501</xdr:colOff>
      <xdr:row>61</xdr:row>
      <xdr:rowOff>85724</xdr:rowOff>
    </xdr:from>
    <xdr:to>
      <xdr:col>5</xdr:col>
      <xdr:colOff>88891</xdr:colOff>
      <xdr:row>83</xdr:row>
      <xdr:rowOff>171449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BCBF76-AF97-B154-DE1C-76985FDCD4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3933"/>
        <a:stretch/>
      </xdr:blipFill>
      <xdr:spPr>
        <a:xfrm>
          <a:off x="571501" y="11868149"/>
          <a:ext cx="5099040" cy="427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737CC-3233-47AA-B434-AB8FA5305079}">
  <dimension ref="A1:AD107"/>
  <sheetViews>
    <sheetView workbookViewId="0">
      <selection activeCell="C2" sqref="C2"/>
    </sheetView>
  </sheetViews>
  <sheetFormatPr defaultRowHeight="14.4" x14ac:dyDescent="0.3"/>
  <cols>
    <col min="3" max="3" width="47.109375" customWidth="1"/>
  </cols>
  <sheetData>
    <row r="1" spans="1:30" ht="23.4" x14ac:dyDescent="0.45">
      <c r="A1" s="69" t="s">
        <v>54</v>
      </c>
      <c r="B1" s="70"/>
      <c r="C1" s="70"/>
      <c r="D1" s="70"/>
      <c r="E1" s="70"/>
      <c r="F1" s="70" t="s">
        <v>109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s="65" customFormat="1" ht="18" x14ac:dyDescent="0.35">
      <c r="A2" s="92" t="s">
        <v>108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30" ht="18" x14ac:dyDescent="0.35">
      <c r="A3" s="71" t="s">
        <v>103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1:30" hidden="1" x14ac:dyDescent="0.3">
      <c r="A4" s="70"/>
      <c r="B4" s="70"/>
      <c r="C4" s="70"/>
      <c r="D4" s="70" t="s">
        <v>73</v>
      </c>
      <c r="E4" s="70" t="s">
        <v>74</v>
      </c>
      <c r="F4" s="70" t="s">
        <v>55</v>
      </c>
      <c r="G4" s="70" t="s">
        <v>72</v>
      </c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</row>
    <row r="5" spans="1:30" hidden="1" x14ac:dyDescent="0.3">
      <c r="A5" s="70"/>
      <c r="B5" s="70"/>
      <c r="C5" s="70"/>
      <c r="D5" s="72">
        <v>7</v>
      </c>
      <c r="E5" s="72">
        <v>8</v>
      </c>
      <c r="F5" s="72">
        <v>13</v>
      </c>
      <c r="G5" s="72">
        <v>14</v>
      </c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</row>
    <row r="6" spans="1:30" hidden="1" x14ac:dyDescent="0.3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</row>
    <row r="7" spans="1:30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</row>
    <row r="8" spans="1:30" x14ac:dyDescent="0.3">
      <c r="A8" s="70"/>
      <c r="B8" s="72"/>
      <c r="C8" s="70"/>
      <c r="D8" s="105" t="s">
        <v>77</v>
      </c>
      <c r="E8" s="106"/>
      <c r="F8" s="106"/>
      <c r="G8" s="107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</row>
    <row r="9" spans="1:30" ht="57.75" customHeight="1" x14ac:dyDescent="0.3">
      <c r="A9" s="70"/>
      <c r="B9" s="108" t="s">
        <v>78</v>
      </c>
      <c r="C9" s="109"/>
      <c r="D9" s="73" t="s">
        <v>73</v>
      </c>
      <c r="E9" s="74" t="s">
        <v>79</v>
      </c>
      <c r="F9" s="74" t="s">
        <v>80</v>
      </c>
      <c r="G9" s="75" t="s">
        <v>72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</row>
    <row r="10" spans="1:30" ht="15.9" customHeight="1" x14ac:dyDescent="0.3">
      <c r="A10" s="70"/>
      <c r="B10" s="76">
        <v>1.1000000000000001</v>
      </c>
      <c r="C10" s="77" t="s">
        <v>81</v>
      </c>
      <c r="D10" s="78" t="str">
        <f>'RPP Level 1'!G9</f>
        <v xml:space="preserve"> </v>
      </c>
      <c r="E10" s="78" t="str">
        <f>'RPP Level 2a'!G9</f>
        <v xml:space="preserve"> </v>
      </c>
      <c r="F10" s="78" t="str">
        <f>'RPP Level 2b'!G9</f>
        <v xml:space="preserve"> </v>
      </c>
      <c r="G10" s="78" t="str">
        <f>'RPP Level 3'!G9</f>
        <v>Pass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</row>
    <row r="11" spans="1:30" ht="15.9" customHeight="1" x14ac:dyDescent="0.3">
      <c r="A11" s="70"/>
      <c r="B11" s="76" t="s">
        <v>82</v>
      </c>
      <c r="C11" s="77" t="s">
        <v>83</v>
      </c>
      <c r="D11" s="78" t="str">
        <f>'RPP Level 1'!G15</f>
        <v xml:space="preserve"> </v>
      </c>
      <c r="E11" s="78" t="str">
        <f>'RPP Level 2a'!G15</f>
        <v xml:space="preserve"> </v>
      </c>
      <c r="F11" s="78" t="str">
        <f>'RPP Level 2b'!G15</f>
        <v xml:space="preserve"> </v>
      </c>
      <c r="G11" s="78" t="str">
        <f>'RPP Level 3'!G15</f>
        <v xml:space="preserve"> 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</row>
    <row r="12" spans="1:30" ht="15.9" customHeight="1" x14ac:dyDescent="0.3">
      <c r="A12" s="70"/>
      <c r="B12" s="76" t="s">
        <v>84</v>
      </c>
      <c r="C12" s="77" t="s">
        <v>85</v>
      </c>
      <c r="D12" s="78" t="str">
        <f>'RPP Level 1'!G22</f>
        <v xml:space="preserve"> </v>
      </c>
      <c r="E12" s="78" t="str">
        <f>'RPP Level 2a'!G22</f>
        <v xml:space="preserve"> </v>
      </c>
      <c r="F12" s="78" t="str">
        <f>'RPP Level 2b'!G22</f>
        <v xml:space="preserve"> </v>
      </c>
      <c r="G12" s="78" t="str">
        <f>'RPP Level 3'!G32</f>
        <v xml:space="preserve"> 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30" ht="15.9" customHeight="1" x14ac:dyDescent="0.3">
      <c r="A13" s="70"/>
      <c r="B13" s="76">
        <v>1.3</v>
      </c>
      <c r="C13" s="77" t="s">
        <v>86</v>
      </c>
      <c r="D13" s="78" t="str">
        <f>'RPP Level 1'!G32</f>
        <v xml:space="preserve"> </v>
      </c>
      <c r="E13" s="78" t="str">
        <f>'RPP Level 2a'!G32</f>
        <v xml:space="preserve"> </v>
      </c>
      <c r="F13" s="78" t="str">
        <f>'RPP Level 2b'!G32</f>
        <v xml:space="preserve"> </v>
      </c>
      <c r="G13" s="78" t="str">
        <f>'RPP Level 3'!G32</f>
        <v xml:space="preserve"> 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</row>
    <row r="14" spans="1:30" ht="15.9" customHeight="1" x14ac:dyDescent="0.3">
      <c r="A14" s="70"/>
      <c r="B14" s="110" t="s">
        <v>87</v>
      </c>
      <c r="C14" s="110"/>
      <c r="D14" s="79"/>
      <c r="E14" s="79"/>
      <c r="F14" s="79"/>
      <c r="G14" s="79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</row>
    <row r="15" spans="1:30" ht="15.9" customHeight="1" x14ac:dyDescent="0.3">
      <c r="A15" s="70"/>
      <c r="B15" s="76">
        <v>2.1</v>
      </c>
      <c r="C15" s="77" t="s">
        <v>88</v>
      </c>
      <c r="D15" s="80" t="str">
        <f>'RPP Level 1'!G36</f>
        <v xml:space="preserve"> </v>
      </c>
      <c r="E15" s="78" t="str">
        <f>'RPP Level 2a'!G36</f>
        <v xml:space="preserve"> </v>
      </c>
      <c r="F15" s="81" t="str">
        <f>'RPP Level 2b'!G36</f>
        <v xml:space="preserve"> </v>
      </c>
      <c r="G15" s="78" t="str">
        <f>'RPP Level 3'!G36</f>
        <v xml:space="preserve"> 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</row>
    <row r="16" spans="1:30" ht="15.9" customHeight="1" x14ac:dyDescent="0.3">
      <c r="A16" s="70"/>
      <c r="B16" s="76">
        <v>2.2000000000000002</v>
      </c>
      <c r="C16" s="77" t="s">
        <v>89</v>
      </c>
      <c r="D16" s="82"/>
      <c r="E16" s="79"/>
      <c r="F16" s="78" t="str">
        <f>'RPP Level 2b'!G46</f>
        <v xml:space="preserve"> </v>
      </c>
      <c r="G16" s="78" t="str">
        <f>'RPP Level 3'!G46</f>
        <v xml:space="preserve"> 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</row>
    <row r="17" spans="1:30" ht="15.9" customHeight="1" x14ac:dyDescent="0.3">
      <c r="A17" s="70"/>
      <c r="B17" s="76">
        <v>2.2999999999999998</v>
      </c>
      <c r="C17" s="77" t="s">
        <v>90</v>
      </c>
      <c r="D17" s="82"/>
      <c r="E17" s="82"/>
      <c r="F17" s="79"/>
      <c r="G17" s="78" t="str">
        <f>'RPP Level 3'!G59</f>
        <v xml:space="preserve"> </v>
      </c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</row>
    <row r="18" spans="1:30" ht="15.9" customHeight="1" x14ac:dyDescent="0.3">
      <c r="A18" s="70"/>
      <c r="B18" s="104" t="s">
        <v>91</v>
      </c>
      <c r="C18" s="104"/>
      <c r="D18" s="82"/>
      <c r="E18" s="82"/>
      <c r="F18" s="79"/>
      <c r="G18" s="79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</row>
    <row r="19" spans="1:30" ht="15.9" customHeight="1" x14ac:dyDescent="0.3">
      <c r="A19" s="70"/>
      <c r="B19" s="76">
        <v>3.1</v>
      </c>
      <c r="C19" s="77" t="s">
        <v>92</v>
      </c>
      <c r="D19" s="82"/>
      <c r="E19" s="78" t="str">
        <f>'RPP Level 2a'!G47</f>
        <v xml:space="preserve"> </v>
      </c>
      <c r="F19" s="81" t="str">
        <f>'RPP Level 2b'!G63</f>
        <v xml:space="preserve"> </v>
      </c>
      <c r="G19" s="78" t="str">
        <f>'RPP Level 3'!G63</f>
        <v xml:space="preserve"> 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1:30" ht="15.9" customHeight="1" x14ac:dyDescent="0.3">
      <c r="A20" s="70"/>
      <c r="B20" s="76">
        <v>3.2</v>
      </c>
      <c r="C20" s="77" t="s">
        <v>93</v>
      </c>
      <c r="D20" s="80" t="str">
        <f>'RPP Level 1'!G47</f>
        <v xml:space="preserve"> </v>
      </c>
      <c r="E20" s="78" t="str">
        <f>'RPP Level 2a'!G53</f>
        <v xml:space="preserve"> </v>
      </c>
      <c r="F20" s="83" t="str">
        <f>'RPP Level 2b'!G79</f>
        <v xml:space="preserve"> </v>
      </c>
      <c r="G20" s="78" t="str">
        <f>'RPP Level 3'!G69</f>
        <v xml:space="preserve"> </v>
      </c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1:30" ht="15.9" customHeight="1" x14ac:dyDescent="0.3">
      <c r="A21" s="70"/>
      <c r="B21" s="76">
        <v>3.3</v>
      </c>
      <c r="C21" s="77" t="s">
        <v>94</v>
      </c>
      <c r="D21" s="79"/>
      <c r="E21" s="79"/>
      <c r="F21" s="78" t="str">
        <f>'RPP Level 2b'!G79</f>
        <v xml:space="preserve"> </v>
      </c>
      <c r="G21" s="81" t="str">
        <f>'RPP Level 3'!G79</f>
        <v xml:space="preserve"> 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1:30" ht="15.9" customHeight="1" x14ac:dyDescent="0.3">
      <c r="A22" s="70"/>
      <c r="B22" s="76">
        <v>3.4</v>
      </c>
      <c r="C22" s="77" t="s">
        <v>95</v>
      </c>
      <c r="D22" s="82"/>
      <c r="E22" s="82"/>
      <c r="F22" s="78" t="str">
        <f>'RPP Level 2b'!G83</f>
        <v xml:space="preserve"> </v>
      </c>
      <c r="G22" s="81" t="str">
        <f>'RPP Level 3'!G83</f>
        <v xml:space="preserve"> 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</row>
    <row r="23" spans="1:30" ht="15.9" customHeight="1" x14ac:dyDescent="0.3">
      <c r="A23" s="70"/>
      <c r="B23" s="104" t="s">
        <v>96</v>
      </c>
      <c r="C23" s="104"/>
      <c r="D23" s="82"/>
      <c r="E23" s="82"/>
      <c r="F23" s="79"/>
      <c r="G23" s="79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1:30" ht="15.9" customHeight="1" x14ac:dyDescent="0.3">
      <c r="A24" s="70"/>
      <c r="B24" s="76">
        <v>4.0999999999999996</v>
      </c>
      <c r="C24" s="77" t="s">
        <v>97</v>
      </c>
      <c r="D24" s="80" t="str">
        <f>'RPP Level 1'!G57</f>
        <v xml:space="preserve"> </v>
      </c>
      <c r="E24" s="80" t="str">
        <f>'RPP Level 2a'!G63</f>
        <v xml:space="preserve"> </v>
      </c>
      <c r="F24" s="78" t="str">
        <f>'RPP Level 2b'!G89</f>
        <v xml:space="preserve"> </v>
      </c>
      <c r="G24" s="81" t="str">
        <f>'RPP Level 3'!G89</f>
        <v xml:space="preserve"> 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</row>
    <row r="25" spans="1:30" ht="15.9" customHeight="1" x14ac:dyDescent="0.3">
      <c r="A25" s="70"/>
      <c r="B25" s="76">
        <v>4.2</v>
      </c>
      <c r="C25" s="77" t="s">
        <v>98</v>
      </c>
      <c r="D25" s="82"/>
      <c r="E25" s="82"/>
      <c r="F25" s="82"/>
      <c r="G25" s="78" t="str">
        <f>'RPP Level 3'!G123</f>
        <v xml:space="preserve"> 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</row>
    <row r="26" spans="1:30" ht="15.9" customHeight="1" x14ac:dyDescent="0.3">
      <c r="A26" s="70"/>
      <c r="B26" s="104" t="s">
        <v>99</v>
      </c>
      <c r="C26" s="104"/>
      <c r="D26" s="82"/>
      <c r="E26" s="82"/>
      <c r="F26" s="82"/>
      <c r="G26" s="79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</row>
    <row r="27" spans="1:30" ht="15.9" customHeight="1" x14ac:dyDescent="0.3">
      <c r="A27" s="70"/>
      <c r="B27" s="76">
        <v>5.0999999999999996</v>
      </c>
      <c r="C27" s="77" t="s">
        <v>100</v>
      </c>
      <c r="D27" s="82"/>
      <c r="E27" s="79"/>
      <c r="F27" s="78" t="str">
        <f>'RPP Level 2b'!G123</f>
        <v xml:space="preserve"> </v>
      </c>
      <c r="G27" s="81" t="str">
        <f>'RPP Level 3'!G127</f>
        <v xml:space="preserve"> 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</row>
    <row r="28" spans="1:30" x14ac:dyDescent="0.3">
      <c r="A28" s="70"/>
      <c r="B28" s="84"/>
      <c r="C28" s="85"/>
      <c r="D28" s="86"/>
      <c r="E28" s="66"/>
      <c r="F28" s="66"/>
      <c r="G28" s="66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0" hidden="1" x14ac:dyDescent="0.3">
      <c r="A29" s="70"/>
      <c r="B29" s="70"/>
      <c r="C29" s="87"/>
      <c r="D29" s="88">
        <f>COUNTIF(D10:D27,"Pass")</f>
        <v>0</v>
      </c>
      <c r="E29" s="88">
        <f t="shared" ref="E29:G29" si="0">COUNTIF(E10:E27,"Pass")</f>
        <v>0</v>
      </c>
      <c r="F29" s="88">
        <f t="shared" si="0"/>
        <v>0</v>
      </c>
      <c r="G29" s="88">
        <f t="shared" si="0"/>
        <v>1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</row>
    <row r="30" spans="1:30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</row>
    <row r="31" spans="1:30" x14ac:dyDescent="0.3">
      <c r="A31" s="70"/>
      <c r="B31" s="70"/>
      <c r="C31" s="70" t="s">
        <v>101</v>
      </c>
      <c r="D31" s="89" t="str">
        <f>IF(D29=D5,"Achieved","  ")</f>
        <v xml:space="preserve">  </v>
      </c>
      <c r="E31" s="89" t="str">
        <f>IF(E29=E5,"Achieved","  ")</f>
        <v xml:space="preserve">  </v>
      </c>
      <c r="F31" s="89" t="str">
        <f>IF(F29=F5,"Achieved","  ")</f>
        <v xml:space="preserve">  </v>
      </c>
      <c r="G31" s="89" t="str">
        <f>IF(G29=G5,"Achieved","  ")</f>
        <v xml:space="preserve">  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</row>
    <row r="32" spans="1:30" x14ac:dyDescent="0.3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1:30" x14ac:dyDescent="0.3">
      <c r="A33" s="70"/>
      <c r="B33" s="90"/>
      <c r="C33" s="90"/>
      <c r="D33" s="90"/>
      <c r="E33" s="90"/>
      <c r="F33" s="90"/>
      <c r="G33" s="9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</row>
    <row r="34" spans="1:30" x14ac:dyDescent="0.3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</row>
    <row r="35" spans="1:30" x14ac:dyDescent="0.3">
      <c r="A35" s="70"/>
      <c r="B35" s="91" t="s">
        <v>104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</row>
    <row r="36" spans="1:30" x14ac:dyDescent="0.3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</row>
    <row r="37" spans="1:30" x14ac:dyDescent="0.3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</row>
    <row r="38" spans="1:30" x14ac:dyDescent="0.3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</row>
    <row r="39" spans="1:30" x14ac:dyDescent="0.3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</row>
    <row r="40" spans="1:30" x14ac:dyDescent="0.3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</row>
    <row r="41" spans="1:30" x14ac:dyDescent="0.3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</row>
    <row r="42" spans="1:30" x14ac:dyDescent="0.3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</row>
    <row r="43" spans="1:30" x14ac:dyDescent="0.3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</row>
    <row r="44" spans="1:30" x14ac:dyDescent="0.3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</row>
    <row r="45" spans="1:30" x14ac:dyDescent="0.3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</row>
    <row r="46" spans="1:30" x14ac:dyDescent="0.3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</row>
    <row r="47" spans="1:30" x14ac:dyDescent="0.3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</row>
    <row r="48" spans="1:30" x14ac:dyDescent="0.3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</row>
    <row r="49" spans="1:30" x14ac:dyDescent="0.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</row>
    <row r="50" spans="1:30" x14ac:dyDescent="0.3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</row>
    <row r="51" spans="1:30" x14ac:dyDescent="0.3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</row>
    <row r="52" spans="1:30" x14ac:dyDescent="0.3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</row>
    <row r="53" spans="1:30" x14ac:dyDescent="0.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</row>
    <row r="54" spans="1:30" x14ac:dyDescent="0.3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</row>
    <row r="55" spans="1:30" x14ac:dyDescent="0.3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</row>
    <row r="56" spans="1:30" x14ac:dyDescent="0.3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</row>
    <row r="57" spans="1:30" x14ac:dyDescent="0.3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</row>
    <row r="58" spans="1:30" x14ac:dyDescent="0.3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</row>
    <row r="59" spans="1:30" x14ac:dyDescent="0.3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 x14ac:dyDescent="0.3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</row>
    <row r="61" spans="1:30" x14ac:dyDescent="0.3">
      <c r="A61" s="70"/>
      <c r="B61" s="91" t="s">
        <v>105</v>
      </c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</row>
    <row r="62" spans="1:30" x14ac:dyDescent="0.3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</row>
    <row r="63" spans="1:30" x14ac:dyDescent="0.3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</row>
    <row r="64" spans="1:30" x14ac:dyDescent="0.3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</row>
    <row r="65" spans="1:30" x14ac:dyDescent="0.3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</row>
    <row r="66" spans="1:30" x14ac:dyDescent="0.3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</row>
    <row r="67" spans="1:30" x14ac:dyDescent="0.3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</row>
    <row r="68" spans="1:30" x14ac:dyDescent="0.3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</row>
    <row r="69" spans="1:30" x14ac:dyDescent="0.3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</row>
    <row r="70" spans="1:30" x14ac:dyDescent="0.3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</row>
    <row r="71" spans="1:30" x14ac:dyDescent="0.3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</row>
    <row r="72" spans="1:30" x14ac:dyDescent="0.3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</row>
    <row r="73" spans="1:30" x14ac:dyDescent="0.3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</row>
    <row r="74" spans="1:30" x14ac:dyDescent="0.3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</row>
    <row r="75" spans="1:30" x14ac:dyDescent="0.3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</row>
    <row r="76" spans="1:30" x14ac:dyDescent="0.3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</row>
    <row r="77" spans="1:30" x14ac:dyDescent="0.3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</row>
    <row r="78" spans="1:30" x14ac:dyDescent="0.3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</row>
    <row r="79" spans="1:30" x14ac:dyDescent="0.3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</row>
    <row r="80" spans="1:30" x14ac:dyDescent="0.3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</row>
    <row r="81" spans="1:30" x14ac:dyDescent="0.3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</row>
    <row r="82" spans="1:30" x14ac:dyDescent="0.3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</row>
    <row r="83" spans="1:30" x14ac:dyDescent="0.3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</row>
    <row r="84" spans="1:30" x14ac:dyDescent="0.3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</row>
    <row r="85" spans="1:30" x14ac:dyDescent="0.3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</row>
    <row r="86" spans="1:30" x14ac:dyDescent="0.3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</row>
    <row r="87" spans="1:30" x14ac:dyDescent="0.3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</row>
    <row r="88" spans="1:30" x14ac:dyDescent="0.3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</row>
    <row r="89" spans="1:30" x14ac:dyDescent="0.3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</row>
    <row r="90" spans="1:30" x14ac:dyDescent="0.3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</row>
    <row r="91" spans="1:30" x14ac:dyDescent="0.3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</row>
    <row r="92" spans="1:30" x14ac:dyDescent="0.3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</row>
    <row r="93" spans="1:30" x14ac:dyDescent="0.3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</row>
    <row r="94" spans="1:30" x14ac:dyDescent="0.3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</row>
    <row r="95" spans="1:30" x14ac:dyDescent="0.3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</row>
    <row r="96" spans="1:30" x14ac:dyDescent="0.3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</row>
    <row r="97" spans="1:30" x14ac:dyDescent="0.3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1:30" x14ac:dyDescent="0.3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1:30" x14ac:dyDescent="0.3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1:30" x14ac:dyDescent="0.3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1:30" x14ac:dyDescent="0.3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1:30" x14ac:dyDescent="0.3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1:30" x14ac:dyDescent="0.3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  <row r="104" spans="1:30" x14ac:dyDescent="0.3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</row>
    <row r="105" spans="1:30" x14ac:dyDescent="0.3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</row>
    <row r="106" spans="1:30" x14ac:dyDescent="0.3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</row>
    <row r="107" spans="1:30" x14ac:dyDescent="0.3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</row>
  </sheetData>
  <sheetProtection sheet="1" objects="1" scenarios="1" selectLockedCells="1" selectUnlockedCells="1"/>
  <mergeCells count="6">
    <mergeCell ref="B26:C26"/>
    <mergeCell ref="D8:G8"/>
    <mergeCell ref="B9:C9"/>
    <mergeCell ref="B14:C14"/>
    <mergeCell ref="B18:C18"/>
    <mergeCell ref="B23:C23"/>
  </mergeCells>
  <conditionalFormatting sqref="D5">
    <cfRule type="cellIs" dxfId="186" priority="6" operator="equal">
      <formula>7</formula>
    </cfRule>
  </conditionalFormatting>
  <conditionalFormatting sqref="D10:G13 D15:G15 F16:G16 G17 E19:G20 D20 F21:G22 D24:G24 G25 F27:G27">
    <cfRule type="containsText" dxfId="185" priority="1" operator="containsText" text="Pass">
      <formula>NOT(ISERROR(SEARCH("Pass",D10)))</formula>
    </cfRule>
  </conditionalFormatting>
  <conditionalFormatting sqref="E5">
    <cfRule type="cellIs" dxfId="184" priority="5" operator="equal">
      <formula>8</formula>
    </cfRule>
  </conditionalFormatting>
  <conditionalFormatting sqref="F5">
    <cfRule type="cellIs" dxfId="183" priority="4" operator="equal">
      <formula>0</formula>
    </cfRule>
  </conditionalFormatting>
  <conditionalFormatting sqref="G5">
    <cfRule type="cellIs" dxfId="182" priority="3" operator="equal">
      <formula>14</formula>
    </cfRule>
  </conditionalFormatting>
  <dataValidations count="1">
    <dataValidation type="list" allowBlank="1" showInputMessage="1" showErrorMessage="1" sqref="E28:G28" xr:uid="{2B423D5B-8610-4A5C-83E6-A0615B0F01DE}">
      <formula1>$G$2:$G$3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B3AA4-4E4C-4D36-BDF2-25A4AB3C618C}">
  <sheetPr>
    <outlinePr summaryBelow="0"/>
  </sheetPr>
  <dimension ref="A1:G92"/>
  <sheetViews>
    <sheetView topLeftCell="A8" workbookViewId="0">
      <selection activeCell="A10" sqref="A10"/>
    </sheetView>
  </sheetViews>
  <sheetFormatPr defaultRowHeight="14.4" outlineLevelRow="1" x14ac:dyDescent="0.3"/>
  <cols>
    <col min="1" max="1" width="18.44140625" customWidth="1"/>
    <col min="2" max="2" width="76" style="2" bestFit="1" customWidth="1"/>
    <col min="3" max="3" width="141.6640625" bestFit="1" customWidth="1"/>
    <col min="4" max="4" width="9.109375" style="2" hidden="1" customWidth="1"/>
    <col min="5" max="6" width="9.109375" hidden="1" customWidth="1"/>
    <col min="7" max="7" width="0" style="2" hidden="1" customWidth="1"/>
    <col min="8" max="8" width="0" hidden="1" customWidth="1"/>
  </cols>
  <sheetData>
    <row r="1" spans="1:7" ht="23.4" x14ac:dyDescent="0.45">
      <c r="A1" s="39" t="s">
        <v>54</v>
      </c>
      <c r="B1" s="39"/>
      <c r="C1" s="40" t="s">
        <v>45</v>
      </c>
    </row>
    <row r="2" spans="1:7" ht="18" x14ac:dyDescent="0.35">
      <c r="A2" s="29"/>
      <c r="B2" s="31"/>
    </row>
    <row r="3" spans="1:7" ht="18" x14ac:dyDescent="0.35">
      <c r="A3" s="56" t="str">
        <f>Dashboard!A3</f>
        <v>Please note - This is a self assessment to use in preparing your audit submission - it is NOT the audit - ensure you read and understand the relevant credit criteria in the Audit Guide</v>
      </c>
      <c r="B3" s="33"/>
      <c r="C3" s="34"/>
    </row>
    <row r="4" spans="1:7" ht="18" x14ac:dyDescent="0.35">
      <c r="A4" s="37" t="s">
        <v>107</v>
      </c>
      <c r="B4" s="35"/>
      <c r="C4" s="36"/>
    </row>
    <row r="5" spans="1:7" ht="18" x14ac:dyDescent="0.35">
      <c r="A5" s="32" t="s">
        <v>106</v>
      </c>
      <c r="B5" s="31"/>
    </row>
    <row r="6" spans="1:7" x14ac:dyDescent="0.3">
      <c r="A6" s="1"/>
    </row>
    <row r="7" spans="1:7" x14ac:dyDescent="0.3">
      <c r="A7" s="54" t="s">
        <v>102</v>
      </c>
      <c r="B7" s="53" t="s">
        <v>12</v>
      </c>
      <c r="C7" s="53" t="s">
        <v>13</v>
      </c>
    </row>
    <row r="8" spans="1:7" x14ac:dyDescent="0.3">
      <c r="A8" s="14"/>
      <c r="B8" s="4"/>
      <c r="C8" s="4"/>
    </row>
    <row r="9" spans="1:7" ht="23.25" customHeight="1" x14ac:dyDescent="0.3">
      <c r="A9" s="20" t="str">
        <f>IF(SUM(D10:D12)&gt;0,"OK"," ")</f>
        <v xml:space="preserve"> </v>
      </c>
      <c r="B9" s="10" t="s">
        <v>7</v>
      </c>
      <c r="D9" s="8"/>
      <c r="F9">
        <f>IF(A9="OK",1,0)</f>
        <v>0</v>
      </c>
      <c r="G9" s="2" t="str">
        <f>IF(F9&gt;0,"Pass"," ")</f>
        <v xml:space="preserve"> </v>
      </c>
    </row>
    <row r="10" spans="1:7" outlineLevel="1" x14ac:dyDescent="0.3">
      <c r="A10" s="26" t="s">
        <v>5</v>
      </c>
      <c r="B10" t="s">
        <v>2</v>
      </c>
      <c r="C10" t="str">
        <f>IF(A10="Yes","Congratulations you have everything required to pass Credit 1.1 -  you will need a copy of your certification as evidence",IF(A10="No","Refer below","-"))</f>
        <v>-</v>
      </c>
      <c r="D10" s="2" t="str">
        <f>IF(A10="Yes",1,"-")</f>
        <v>-</v>
      </c>
      <c r="G10" s="2" t="str">
        <f t="shared" ref="G10:G73" si="0">IF(F10&gt;0,"Pass"," ")</f>
        <v xml:space="preserve"> </v>
      </c>
    </row>
    <row r="11" spans="1:7" outlineLevel="1" x14ac:dyDescent="0.3">
      <c r="A11" s="8" t="s">
        <v>9</v>
      </c>
      <c r="B11" s="1" t="s">
        <v>3</v>
      </c>
      <c r="C11" s="9" t="s">
        <v>9</v>
      </c>
      <c r="D11" s="2" t="str">
        <f>IF(A11="Yes",1,"-")</f>
        <v>-</v>
      </c>
      <c r="G11" s="2" t="str">
        <f t="shared" si="0"/>
        <v xml:space="preserve"> </v>
      </c>
    </row>
    <row r="12" spans="1:7" outlineLevel="1" x14ac:dyDescent="0.3">
      <c r="A12" s="26" t="s">
        <v>5</v>
      </c>
      <c r="B12" t="s">
        <v>4</v>
      </c>
      <c r="C12" t="str">
        <f>IF(A12="Yes","To pass Credit 1.1 please provide evidence that your Code of Conduct contains the required policies and staff are trained - see Audit Guide",IF(A12="No","If no ISO9001 or Written Code - Not Compliant - develop required policies - See Audit Guide for Credit 1.1 criteria","-"))</f>
        <v>-</v>
      </c>
      <c r="D12" s="2" t="str">
        <f>IF(A12="Yes",1,"-")</f>
        <v>-</v>
      </c>
      <c r="G12" s="2" t="str">
        <f t="shared" si="0"/>
        <v xml:space="preserve"> </v>
      </c>
    </row>
    <row r="13" spans="1:7" x14ac:dyDescent="0.3">
      <c r="A13" s="2"/>
      <c r="B13"/>
      <c r="G13" s="2" t="str">
        <f t="shared" si="0"/>
        <v xml:space="preserve"> </v>
      </c>
    </row>
    <row r="14" spans="1:7" x14ac:dyDescent="0.3">
      <c r="A14" s="5"/>
      <c r="B14" s="4"/>
      <c r="C14" s="4"/>
      <c r="D14" s="2" t="str">
        <f>IF(A14="Yes",1,"-")</f>
        <v>-</v>
      </c>
      <c r="G14" s="2" t="str">
        <f t="shared" si="0"/>
        <v xml:space="preserve"> </v>
      </c>
    </row>
    <row r="15" spans="1:7" s="12" customFormat="1" ht="21" customHeight="1" collapsed="1" x14ac:dyDescent="0.3">
      <c r="A15" s="18" t="str">
        <f>IF(SUM(D16:D30)&gt;0,"OK"," ")</f>
        <v xml:space="preserve"> </v>
      </c>
      <c r="B15" s="10" t="s">
        <v>6</v>
      </c>
      <c r="D15" s="2"/>
      <c r="F15" s="12">
        <f>IF(A15="OK",1,0)</f>
        <v>0</v>
      </c>
      <c r="G15" s="2" t="str">
        <f t="shared" si="0"/>
        <v xml:space="preserve"> </v>
      </c>
    </row>
    <row r="16" spans="1:7" hidden="1" outlineLevel="1" x14ac:dyDescent="0.3">
      <c r="A16" s="26" t="s">
        <v>5</v>
      </c>
      <c r="B16" t="str">
        <f>B10</f>
        <v>We have current ISO 9001 accreditation</v>
      </c>
      <c r="C16" t="str">
        <f>IF(A16="Yes","Congratulations you have everything required to pass Credit 1.2a - you will need a copy of your certification as evidence",IF(A16="No","Refer below","-"))</f>
        <v>-</v>
      </c>
      <c r="D16" s="2" t="str">
        <f>IF(A16="Yes",1,"-")</f>
        <v>-</v>
      </c>
      <c r="G16" s="2" t="str">
        <f t="shared" si="0"/>
        <v xml:space="preserve"> </v>
      </c>
    </row>
    <row r="17" spans="1:7" hidden="1" outlineLevel="1" x14ac:dyDescent="0.3">
      <c r="A17" s="2"/>
      <c r="B17" s="1" t="s">
        <v>3</v>
      </c>
      <c r="D17" s="2" t="str">
        <f>IF(A17="Yes",1,"-")</f>
        <v>-</v>
      </c>
      <c r="G17" s="2" t="str">
        <f t="shared" si="0"/>
        <v xml:space="preserve"> </v>
      </c>
    </row>
    <row r="18" spans="1:7" hidden="1" outlineLevel="1" x14ac:dyDescent="0.3">
      <c r="A18" s="26" t="s">
        <v>5</v>
      </c>
      <c r="B18" t="s">
        <v>8</v>
      </c>
      <c r="C18" t="str">
        <f>IF(A18="Yes","To pass Credit 1.2a please provide evidence that your BMS contains the required policies and staff are trained - see Audit Guide Credit 1.2a",IF(A18="No","If no ISO9001 or BMS - Not Compliant - develop required policies - See Audit Guide","-"))</f>
        <v>-</v>
      </c>
      <c r="D18" s="2" t="str">
        <f>IF(A18="Yes",1,"-")</f>
        <v>-</v>
      </c>
      <c r="G18" s="2" t="str">
        <f t="shared" si="0"/>
        <v xml:space="preserve"> </v>
      </c>
    </row>
    <row r="19" spans="1:7" hidden="1" outlineLevel="1" x14ac:dyDescent="0.3">
      <c r="A19" s="2"/>
      <c r="B19" s="16" t="s">
        <v>38</v>
      </c>
      <c r="D19" s="2" t="str">
        <f>IF(A19="Yes",1,"-")</f>
        <v>-</v>
      </c>
      <c r="G19" s="2" t="str">
        <f t="shared" si="0"/>
        <v xml:space="preserve"> </v>
      </c>
    </row>
    <row r="20" spans="1:7" x14ac:dyDescent="0.3">
      <c r="A20" s="7"/>
      <c r="B20" s="6"/>
      <c r="C20" s="6"/>
      <c r="D20" s="2" t="str">
        <f>IF(A20="Yes",1,"-")</f>
        <v>-</v>
      </c>
      <c r="G20" s="2" t="str">
        <f t="shared" si="0"/>
        <v xml:space="preserve"> </v>
      </c>
    </row>
    <row r="21" spans="1:7" x14ac:dyDescent="0.3">
      <c r="A21" s="2"/>
      <c r="B21"/>
      <c r="G21" s="2" t="str">
        <f t="shared" si="0"/>
        <v xml:space="preserve"> </v>
      </c>
    </row>
    <row r="22" spans="1:7" s="12" customFormat="1" ht="23.25" customHeight="1" collapsed="1" x14ac:dyDescent="0.3">
      <c r="A22" s="18" t="str">
        <f>IF(SUM(D22:D30)&gt;0,"OK"," ")</f>
        <v xml:space="preserve"> </v>
      </c>
      <c r="B22" s="10" t="s">
        <v>10</v>
      </c>
      <c r="D22" s="2"/>
      <c r="F22" s="12">
        <f>IF(A22="OK",1,0)</f>
        <v>0</v>
      </c>
      <c r="G22" s="2" t="str">
        <f t="shared" si="0"/>
        <v xml:space="preserve"> </v>
      </c>
    </row>
    <row r="23" spans="1:7" hidden="1" outlineLevel="1" x14ac:dyDescent="0.3">
      <c r="A23" s="26" t="s">
        <v>5</v>
      </c>
      <c r="B23" t="s">
        <v>11</v>
      </c>
      <c r="C23" t="str">
        <f>IF(A23="Yes","Congratulations you have everything required to pass Credit 1.2b - provide a copy of your certification as evidence",IF(A23="No","Refer below","-"))</f>
        <v>-</v>
      </c>
      <c r="D23" s="2" t="str">
        <f t="shared" ref="D23:D31" si="1">IF(A23="Yes",1,"-")</f>
        <v>-</v>
      </c>
      <c r="G23" s="2" t="str">
        <f t="shared" si="0"/>
        <v xml:space="preserve"> </v>
      </c>
    </row>
    <row r="24" spans="1:7" hidden="1" outlineLevel="1" x14ac:dyDescent="0.3">
      <c r="A24" s="2"/>
      <c r="B24" s="1" t="s">
        <v>3</v>
      </c>
      <c r="D24" s="2" t="str">
        <f t="shared" si="1"/>
        <v>-</v>
      </c>
      <c r="G24" s="2" t="str">
        <f t="shared" si="0"/>
        <v xml:space="preserve"> </v>
      </c>
    </row>
    <row r="25" spans="1:7" hidden="1" outlineLevel="1" x14ac:dyDescent="0.3">
      <c r="A25" s="26" t="s">
        <v>5</v>
      </c>
      <c r="B25" t="s">
        <v>14</v>
      </c>
      <c r="C25" t="str">
        <f>IF(A25="Yes","Congratulations you have everything required to pass Credit 1.2b - provide a copy of your certification as evidence",IF(A25="No","Refer below","-"))</f>
        <v>-</v>
      </c>
      <c r="D25" s="2" t="str">
        <f t="shared" si="1"/>
        <v>-</v>
      </c>
      <c r="G25" s="2" t="str">
        <f t="shared" si="0"/>
        <v xml:space="preserve"> </v>
      </c>
    </row>
    <row r="26" spans="1:7" hidden="1" outlineLevel="1" x14ac:dyDescent="0.3">
      <c r="A26" s="2"/>
      <c r="B26" s="1" t="s">
        <v>3</v>
      </c>
      <c r="D26" s="2" t="str">
        <f t="shared" si="1"/>
        <v>-</v>
      </c>
      <c r="G26" s="2" t="str">
        <f t="shared" si="0"/>
        <v xml:space="preserve"> </v>
      </c>
    </row>
    <row r="27" spans="1:7" hidden="1" outlineLevel="1" x14ac:dyDescent="0.3">
      <c r="A27" s="26" t="s">
        <v>5</v>
      </c>
      <c r="B27" t="s">
        <v>15</v>
      </c>
      <c r="C27" t="str">
        <f>IF(A27="Yes","Congratulations you have everything required to pass Credit 1.2b - provide a copy of your certification as evidence",IF(A27="no","Refer below","-"))</f>
        <v>-</v>
      </c>
      <c r="D27" s="2" t="str">
        <f t="shared" si="1"/>
        <v>-</v>
      </c>
      <c r="G27" s="2" t="str">
        <f t="shared" si="0"/>
        <v xml:space="preserve"> </v>
      </c>
    </row>
    <row r="28" spans="1:7" hidden="1" outlineLevel="1" x14ac:dyDescent="0.3">
      <c r="A28" s="2"/>
      <c r="B28" s="1" t="s">
        <v>3</v>
      </c>
      <c r="D28" s="2" t="str">
        <f t="shared" si="1"/>
        <v>-</v>
      </c>
      <c r="G28" s="2" t="str">
        <f t="shared" si="0"/>
        <v xml:space="preserve"> </v>
      </c>
    </row>
    <row r="29" spans="1:7" hidden="1" outlineLevel="1" x14ac:dyDescent="0.3">
      <c r="A29" s="26" t="s">
        <v>5</v>
      </c>
      <c r="B29" t="s">
        <v>16</v>
      </c>
      <c r="C29" t="str">
        <f>IF(A29="Yes","Please provide evidence that your H&amp;S system contains the required policies and staff are trained - see Audit Guide",IF(A29="No","If no documented policy or none of the above -Not Compliant - develop required policies - See Audit Guide for Credit 1.2b criteria","-"))</f>
        <v>-</v>
      </c>
      <c r="D29" s="2" t="str">
        <f t="shared" si="1"/>
        <v>-</v>
      </c>
      <c r="G29" s="2" t="str">
        <f t="shared" si="0"/>
        <v xml:space="preserve"> </v>
      </c>
    </row>
    <row r="30" spans="1:7" x14ac:dyDescent="0.3">
      <c r="A30" s="7"/>
      <c r="B30" s="6"/>
      <c r="C30" s="6"/>
      <c r="D30" s="2" t="str">
        <f t="shared" si="1"/>
        <v>-</v>
      </c>
      <c r="G30" s="2" t="str">
        <f t="shared" si="0"/>
        <v xml:space="preserve"> </v>
      </c>
    </row>
    <row r="31" spans="1:7" x14ac:dyDescent="0.3">
      <c r="A31" s="2"/>
      <c r="B31"/>
      <c r="D31" s="2" t="str">
        <f t="shared" si="1"/>
        <v>-</v>
      </c>
      <c r="G31" s="2" t="str">
        <f t="shared" si="0"/>
        <v xml:space="preserve"> </v>
      </c>
    </row>
    <row r="32" spans="1:7" s="12" customFormat="1" ht="23.25" customHeight="1" collapsed="1" x14ac:dyDescent="0.3">
      <c r="A32" s="18" t="str">
        <f>IF(SUM(D33)&gt;0,"OK"," ")</f>
        <v xml:space="preserve"> </v>
      </c>
      <c r="B32" s="10" t="s">
        <v>21</v>
      </c>
      <c r="D32" s="2"/>
      <c r="F32" s="12">
        <f>IF(A32="OK",1,0)</f>
        <v>0</v>
      </c>
      <c r="G32" s="2" t="str">
        <f t="shared" si="0"/>
        <v xml:space="preserve"> </v>
      </c>
    </row>
    <row r="33" spans="1:7" hidden="1" outlineLevel="1" x14ac:dyDescent="0.3">
      <c r="A33" s="26" t="s">
        <v>5</v>
      </c>
      <c r="B33" t="s">
        <v>22</v>
      </c>
      <c r="C33" t="str">
        <f>IF(A33="Yes","You appear to meet the criteria for pass - please provide evidence of compliance with the requirements - See Audit Guide",IF(A33="No","Not compliant - develop required policy and processes - See audit Guide for Credit 1.3 criteria","-"))</f>
        <v>-</v>
      </c>
      <c r="D33" s="2" t="str">
        <f>IF(A33="Yes",1,"-")</f>
        <v>-</v>
      </c>
      <c r="G33" s="2" t="str">
        <f t="shared" si="0"/>
        <v xml:space="preserve"> </v>
      </c>
    </row>
    <row r="34" spans="1:7" x14ac:dyDescent="0.3">
      <c r="A34" s="7"/>
      <c r="B34" s="6"/>
      <c r="C34" s="6"/>
      <c r="D34" s="2" t="str">
        <f>IF(A34="Yes",1,"-")</f>
        <v>-</v>
      </c>
      <c r="G34" s="2" t="str">
        <f t="shared" si="0"/>
        <v xml:space="preserve"> </v>
      </c>
    </row>
    <row r="35" spans="1:7" x14ac:dyDescent="0.3">
      <c r="A35" s="2"/>
      <c r="B35"/>
      <c r="G35" s="2" t="str">
        <f t="shared" si="0"/>
        <v xml:space="preserve"> </v>
      </c>
    </row>
    <row r="36" spans="1:7" s="12" customFormat="1" ht="23.25" customHeight="1" collapsed="1" x14ac:dyDescent="0.3">
      <c r="A36" s="20" t="str">
        <f>IF(SUM(D37:D43)&gt;0,"OK","")</f>
        <v/>
      </c>
      <c r="B36" s="10" t="s">
        <v>46</v>
      </c>
      <c r="D36" s="38" t="str">
        <f>(IF(SUM(D37:D43)&gt;0,1," "))</f>
        <v xml:space="preserve"> </v>
      </c>
      <c r="F36" s="12">
        <f>IF(A36="OK",1,0)</f>
        <v>0</v>
      </c>
      <c r="G36" s="2" t="str">
        <f t="shared" si="0"/>
        <v xml:space="preserve"> </v>
      </c>
    </row>
    <row r="37" spans="1:7" hidden="1" outlineLevel="1" x14ac:dyDescent="0.3">
      <c r="A37" s="26" t="s">
        <v>5</v>
      </c>
      <c r="B37" t="s">
        <v>17</v>
      </c>
      <c r="C37" t="str">
        <f>IF(A37="Yes","Congratulations you have everything required to pass Credit 2.1 - provide a copy of your certification as evidence",IF(A37="No","Refer below",""))</f>
        <v/>
      </c>
      <c r="D37" s="2" t="str">
        <f t="shared" ref="D37:D43" si="2">IF(A37="Yes",1,"-")</f>
        <v>-</v>
      </c>
      <c r="G37" s="2" t="str">
        <f t="shared" si="0"/>
        <v xml:space="preserve"> </v>
      </c>
    </row>
    <row r="38" spans="1:7" hidden="1" outlineLevel="1" x14ac:dyDescent="0.3">
      <c r="A38" s="2"/>
      <c r="B38" s="1" t="s">
        <v>3</v>
      </c>
      <c r="D38" s="2" t="str">
        <f t="shared" si="2"/>
        <v>-</v>
      </c>
      <c r="G38" s="2" t="str">
        <f t="shared" si="0"/>
        <v xml:space="preserve"> </v>
      </c>
    </row>
    <row r="39" spans="1:7" hidden="1" outlineLevel="1" x14ac:dyDescent="0.3">
      <c r="A39" s="26" t="s">
        <v>5</v>
      </c>
      <c r="B39" t="s">
        <v>18</v>
      </c>
      <c r="C39" t="str">
        <f>IF(A39="Yes","Congratulations you have everything required to pass Credit 2.1 - provide a copy of your certification as evidence",IF(A39="No","Refer below",""))</f>
        <v/>
      </c>
      <c r="D39" s="2" t="str">
        <f t="shared" si="2"/>
        <v>-</v>
      </c>
      <c r="G39" s="2" t="str">
        <f t="shared" si="0"/>
        <v xml:space="preserve"> </v>
      </c>
    </row>
    <row r="40" spans="1:7" hidden="1" outlineLevel="1" x14ac:dyDescent="0.3">
      <c r="A40" s="2"/>
      <c r="B40" s="1" t="s">
        <v>3</v>
      </c>
      <c r="D40" s="2" t="str">
        <f t="shared" si="2"/>
        <v>-</v>
      </c>
      <c r="G40" s="2" t="str">
        <f t="shared" si="0"/>
        <v xml:space="preserve"> </v>
      </c>
    </row>
    <row r="41" spans="1:7" hidden="1" outlineLevel="1" x14ac:dyDescent="0.3">
      <c r="A41" s="26" t="s">
        <v>5</v>
      </c>
      <c r="B41" t="s">
        <v>19</v>
      </c>
      <c r="C41" t="str">
        <f>IF(A41="Yes","Congratulations you have everything required to pass Credit 2.1 - provide a copy of your certification as evidence",IF(A41="No","Refer below",""))</f>
        <v/>
      </c>
      <c r="D41" s="2" t="str">
        <f t="shared" si="2"/>
        <v>-</v>
      </c>
      <c r="G41" s="2" t="str">
        <f t="shared" si="0"/>
        <v xml:space="preserve"> </v>
      </c>
    </row>
    <row r="42" spans="1:7" hidden="1" outlineLevel="1" x14ac:dyDescent="0.3">
      <c r="A42" s="2"/>
      <c r="B42" s="1" t="s">
        <v>3</v>
      </c>
      <c r="D42" s="2" t="str">
        <f t="shared" si="2"/>
        <v>-</v>
      </c>
      <c r="G42" s="2" t="str">
        <f t="shared" si="0"/>
        <v xml:space="preserve"> </v>
      </c>
    </row>
    <row r="43" spans="1:7" hidden="1" outlineLevel="1" x14ac:dyDescent="0.3">
      <c r="A43" s="26" t="s">
        <v>5</v>
      </c>
      <c r="B43" t="s">
        <v>20</v>
      </c>
      <c r="C43" t="str">
        <f>IF(A43="Yes","Please provide evidence that your Environmental Management system contains the required policies and staff are trained - see Audit Guide",IF(A43="No","If none of the above, and no documented EMS, or the EMS doesn't meet the standard - Not Compliant - develop required policies - See Audit Guide",""))</f>
        <v/>
      </c>
      <c r="D43" s="2" t="str">
        <f t="shared" si="2"/>
        <v>-</v>
      </c>
      <c r="G43" s="2" t="str">
        <f t="shared" si="0"/>
        <v xml:space="preserve"> </v>
      </c>
    </row>
    <row r="44" spans="1:7" hidden="1" outlineLevel="1" x14ac:dyDescent="0.3">
      <c r="A44" s="2"/>
      <c r="B44"/>
      <c r="G44" s="2" t="str">
        <f t="shared" si="0"/>
        <v xml:space="preserve"> </v>
      </c>
    </row>
    <row r="45" spans="1:7" x14ac:dyDescent="0.3">
      <c r="A45" s="7"/>
      <c r="B45" s="6"/>
      <c r="C45" s="6"/>
      <c r="G45" s="2" t="str">
        <f t="shared" si="0"/>
        <v xml:space="preserve"> </v>
      </c>
    </row>
    <row r="46" spans="1:7" x14ac:dyDescent="0.3">
      <c r="A46" s="2"/>
      <c r="B46"/>
      <c r="G46" s="2" t="str">
        <f t="shared" si="0"/>
        <v xml:space="preserve"> </v>
      </c>
    </row>
    <row r="47" spans="1:7" s="12" customFormat="1" ht="23.25" customHeight="1" collapsed="1" x14ac:dyDescent="0.3">
      <c r="A47" s="18" t="str">
        <f>IF(SUM(D48:D55)&gt;0,"OK"," ")</f>
        <v xml:space="preserve"> </v>
      </c>
      <c r="B47" s="17" t="s">
        <v>23</v>
      </c>
      <c r="D47" s="2"/>
      <c r="F47" s="12">
        <f>IF(A47="OK",1,0)</f>
        <v>0</v>
      </c>
      <c r="G47" s="2" t="str">
        <f t="shared" si="0"/>
        <v xml:space="preserve"> </v>
      </c>
    </row>
    <row r="48" spans="1:7" hidden="1" outlineLevel="1" x14ac:dyDescent="0.3">
      <c r="A48" s="26" t="s">
        <v>5</v>
      </c>
      <c r="B48" t="s">
        <v>11</v>
      </c>
      <c r="C48" t="str">
        <f>IF(A48="Yes","Congratulations you have everything required to pass Credit 1.2b - provide a copy of your certification as evidence",IF(A48="No","Refer below","-"))</f>
        <v>-</v>
      </c>
      <c r="D48" s="2" t="str">
        <f t="shared" ref="D48:D55" si="3">IF(A48="Yes",1,"-")</f>
        <v>-</v>
      </c>
      <c r="G48" s="2" t="str">
        <f t="shared" si="0"/>
        <v xml:space="preserve"> </v>
      </c>
    </row>
    <row r="49" spans="1:7" hidden="1" outlineLevel="1" x14ac:dyDescent="0.3">
      <c r="A49" s="2"/>
      <c r="B49" s="1" t="s">
        <v>3</v>
      </c>
      <c r="D49" s="2" t="str">
        <f t="shared" si="3"/>
        <v>-</v>
      </c>
      <c r="G49" s="2" t="str">
        <f t="shared" si="0"/>
        <v xml:space="preserve"> </v>
      </c>
    </row>
    <row r="50" spans="1:7" hidden="1" outlineLevel="1" x14ac:dyDescent="0.3">
      <c r="A50" s="26" t="s">
        <v>5</v>
      </c>
      <c r="B50" t="s">
        <v>14</v>
      </c>
      <c r="C50" t="str">
        <f>IF(A50="Yes","Congratulations you have everything required to pass Credit 1.2b - provide a copy of your certification as evidence",IF(A50="No","Refer below","-"))</f>
        <v>-</v>
      </c>
      <c r="D50" s="2" t="str">
        <f t="shared" si="3"/>
        <v>-</v>
      </c>
      <c r="G50" s="2" t="str">
        <f t="shared" si="0"/>
        <v xml:space="preserve"> </v>
      </c>
    </row>
    <row r="51" spans="1:7" hidden="1" outlineLevel="1" x14ac:dyDescent="0.3">
      <c r="A51" s="2"/>
      <c r="B51" s="1" t="s">
        <v>3</v>
      </c>
      <c r="D51" s="2" t="str">
        <f t="shared" si="3"/>
        <v>-</v>
      </c>
      <c r="G51" s="2" t="str">
        <f t="shared" si="0"/>
        <v xml:space="preserve"> </v>
      </c>
    </row>
    <row r="52" spans="1:7" hidden="1" outlineLevel="1" x14ac:dyDescent="0.3">
      <c r="A52" s="26" t="s">
        <v>5</v>
      </c>
      <c r="B52" t="s">
        <v>15</v>
      </c>
      <c r="C52" t="str">
        <f>IF(A52="Yes","Congratulations you have everything required to pass Credit 1.2b - provide a copy of your certification as evidence",IF(A52="No","Refer below","-"))</f>
        <v>-</v>
      </c>
      <c r="D52" s="2" t="str">
        <f t="shared" si="3"/>
        <v>-</v>
      </c>
      <c r="G52" s="2" t="str">
        <f t="shared" si="0"/>
        <v xml:space="preserve"> </v>
      </c>
    </row>
    <row r="53" spans="1:7" hidden="1" outlineLevel="1" x14ac:dyDescent="0.3">
      <c r="A53" s="2"/>
      <c r="B53" s="1" t="s">
        <v>3</v>
      </c>
      <c r="D53" s="2" t="str">
        <f t="shared" si="3"/>
        <v>-</v>
      </c>
      <c r="G53" s="2" t="str">
        <f t="shared" si="0"/>
        <v xml:space="preserve"> </v>
      </c>
    </row>
    <row r="54" spans="1:7" hidden="1" outlineLevel="1" x14ac:dyDescent="0.3">
      <c r="A54" s="26" t="s">
        <v>5</v>
      </c>
      <c r="B54" t="s">
        <v>16</v>
      </c>
      <c r="C54" t="str">
        <f>IF(A54="Yes","Please provide evidence that your H&amp;S system contains the required policies and staff are trained - see Audit Guide",IF(A54="No","If no documented policy or none of the above -Not Compliant - develop required policies - See Audit Guide for Credit 3.2 criteria","-"))</f>
        <v>-</v>
      </c>
      <c r="D54" s="2" t="str">
        <f t="shared" si="3"/>
        <v>-</v>
      </c>
      <c r="G54" s="2" t="str">
        <f t="shared" si="0"/>
        <v xml:space="preserve"> </v>
      </c>
    </row>
    <row r="55" spans="1:7" x14ac:dyDescent="0.3">
      <c r="A55" s="7"/>
      <c r="B55" s="6"/>
      <c r="C55" s="6"/>
      <c r="D55" s="2" t="str">
        <f t="shared" si="3"/>
        <v>-</v>
      </c>
      <c r="G55" s="2" t="str">
        <f t="shared" si="0"/>
        <v xml:space="preserve"> </v>
      </c>
    </row>
    <row r="56" spans="1:7" x14ac:dyDescent="0.3">
      <c r="A56" s="2"/>
      <c r="B56"/>
      <c r="G56" s="2" t="str">
        <f t="shared" si="0"/>
        <v xml:space="preserve"> </v>
      </c>
    </row>
    <row r="57" spans="1:7" s="12" customFormat="1" ht="23.25" customHeight="1" collapsed="1" x14ac:dyDescent="0.3">
      <c r="A57" s="18" t="str">
        <f>IF(D58=1,"OK",IF(SUM(E61:E85)=5,"OK"," "))</f>
        <v xml:space="preserve"> </v>
      </c>
      <c r="B57" s="10" t="s">
        <v>24</v>
      </c>
      <c r="D57" s="2"/>
      <c r="F57" s="12">
        <f>IF(A57="OK",1,0)</f>
        <v>0</v>
      </c>
      <c r="G57" s="2" t="str">
        <f t="shared" si="0"/>
        <v xml:space="preserve"> </v>
      </c>
    </row>
    <row r="58" spans="1:7" hidden="1" outlineLevel="1" x14ac:dyDescent="0.3">
      <c r="A58" s="26" t="s">
        <v>5</v>
      </c>
      <c r="B58" t="s">
        <v>41</v>
      </c>
      <c r="C58" t="str">
        <f>IF(A58="Yes","To enact the grace period you need to show evidence that you have reached out to your steel suppliers for the required evidence on the prescribed form",IF(A58="No","Refer below if grace period not invoked and respond to: 4.1a/4.1b/4.1c/4.1d","-"))</f>
        <v>-</v>
      </c>
      <c r="D58" s="2" t="str">
        <f>IF(A58="Yes",1," ")</f>
        <v xml:space="preserve"> </v>
      </c>
      <c r="G58" s="2" t="str">
        <f t="shared" si="0"/>
        <v xml:space="preserve"> </v>
      </c>
    </row>
    <row r="59" spans="1:7" hidden="1" outlineLevel="1" x14ac:dyDescent="0.3">
      <c r="A59" s="2"/>
      <c r="B59" s="16" t="s">
        <v>32</v>
      </c>
      <c r="D59" s="2" t="str">
        <f>IF(A62="Yes",1,"-")</f>
        <v>-</v>
      </c>
      <c r="G59" s="2" t="str">
        <f t="shared" si="0"/>
        <v xml:space="preserve"> </v>
      </c>
    </row>
    <row r="60" spans="1:7" hidden="1" outlineLevel="1" x14ac:dyDescent="0.3">
      <c r="A60" s="2"/>
      <c r="B60" s="1" t="s">
        <v>3</v>
      </c>
      <c r="G60" s="2" t="str">
        <f t="shared" si="0"/>
        <v xml:space="preserve"> </v>
      </c>
    </row>
    <row r="61" spans="1:7" hidden="1" outlineLevel="1" x14ac:dyDescent="0.3">
      <c r="A61" s="19" t="str">
        <f>IF(E61&gt;0,"OK"," ")</f>
        <v xml:space="preserve"> </v>
      </c>
      <c r="B61" s="15" t="s">
        <v>29</v>
      </c>
      <c r="C61" s="4"/>
      <c r="E61" s="2">
        <f>IF(SUM(D62:D66)&gt;0,1,0)</f>
        <v>0</v>
      </c>
      <c r="G61" s="2" t="str">
        <f t="shared" si="0"/>
        <v xml:space="preserve"> </v>
      </c>
    </row>
    <row r="62" spans="1:7" hidden="1" outlineLevel="1" x14ac:dyDescent="0.3">
      <c r="A62" s="26" t="s">
        <v>5</v>
      </c>
      <c r="B62" t="s">
        <v>25</v>
      </c>
      <c r="C62" t="str">
        <f>IF(A62="Yes","You appear to met the criteria for a pass - please provide evidence of supplier certifications and % purchases from those suppliers compared to total",IF(A62="No","Refer below","-"))</f>
        <v>-</v>
      </c>
      <c r="D62" s="2" t="str">
        <f>IF(A62="Yes",1,"-")</f>
        <v>-</v>
      </c>
      <c r="G62" s="2" t="str">
        <f t="shared" si="0"/>
        <v xml:space="preserve"> </v>
      </c>
    </row>
    <row r="63" spans="1:7" hidden="1" outlineLevel="1" x14ac:dyDescent="0.3">
      <c r="A63" s="2"/>
      <c r="B63" s="1" t="s">
        <v>3</v>
      </c>
      <c r="G63" s="2" t="str">
        <f t="shared" si="0"/>
        <v xml:space="preserve"> </v>
      </c>
    </row>
    <row r="64" spans="1:7" hidden="1" outlineLevel="1" x14ac:dyDescent="0.3">
      <c r="A64" s="26" t="s">
        <v>5</v>
      </c>
      <c r="B64" t="s">
        <v>31</v>
      </c>
      <c r="C64" t="str">
        <f>IF(A64="Yes","Provide evidence of %ge and EPDs compliant with EN15804",IF(A64="No","Refer below","-"))</f>
        <v>-</v>
      </c>
      <c r="D64" s="2" t="str">
        <f>IF(A64="Yes",1,"-")</f>
        <v>-</v>
      </c>
      <c r="G64" s="2" t="str">
        <f t="shared" si="0"/>
        <v xml:space="preserve"> </v>
      </c>
    </row>
    <row r="65" spans="1:7" hidden="1" outlineLevel="1" x14ac:dyDescent="0.3">
      <c r="A65" s="2"/>
      <c r="B65" s="1" t="s">
        <v>3</v>
      </c>
      <c r="G65" s="2" t="str">
        <f t="shared" si="0"/>
        <v xml:space="preserve"> </v>
      </c>
    </row>
    <row r="66" spans="1:7" hidden="1" outlineLevel="1" x14ac:dyDescent="0.3">
      <c r="A66" s="26" t="s">
        <v>5</v>
      </c>
      <c r="B66" t="s">
        <v>28</v>
      </c>
      <c r="C66" t="str">
        <f>IF(A66="Yes","You appear to meet the criteria for pass - please provide evidence of compliance with the requirements - See Audit Guide",IF(A66="No","If response is 'no' to all options under Credit 4.1a - Non Compliant - refer to Audit Guide","-"))</f>
        <v>-</v>
      </c>
      <c r="D66" s="2" t="str">
        <f>IF(A66="Yes",1,"-")</f>
        <v>-</v>
      </c>
      <c r="G66" s="2" t="str">
        <f t="shared" si="0"/>
        <v xml:space="preserve"> </v>
      </c>
    </row>
    <row r="67" spans="1:7" hidden="1" outlineLevel="1" x14ac:dyDescent="0.3">
      <c r="A67" s="21" t="str">
        <f>IF(E67&gt;0,"OK"," ")</f>
        <v xml:space="preserve"> </v>
      </c>
      <c r="B67" s="15" t="s">
        <v>30</v>
      </c>
      <c r="C67" s="4"/>
      <c r="E67" s="2">
        <f>IF(SUM(D68:D70)&gt;0,1,0)</f>
        <v>0</v>
      </c>
      <c r="G67" s="2" t="str">
        <f t="shared" si="0"/>
        <v xml:space="preserve"> </v>
      </c>
    </row>
    <row r="68" spans="1:7" hidden="1" outlineLevel="1" x14ac:dyDescent="0.3">
      <c r="A68" s="26" t="s">
        <v>5</v>
      </c>
      <c r="B68" t="s">
        <v>26</v>
      </c>
      <c r="C68" t="str">
        <f>IF(A68="Yes","You appear to met the criteria for a pass - please provide evidence of supplier certifications and % purchases from those suppliers compared to total",IF(A68="No","Refer below","-"))</f>
        <v>-</v>
      </c>
      <c r="D68" s="2" t="str">
        <f>IF(A68="Yes",1,"-")</f>
        <v>-</v>
      </c>
      <c r="G68" s="2" t="str">
        <f t="shared" si="0"/>
        <v xml:space="preserve"> </v>
      </c>
    </row>
    <row r="69" spans="1:7" hidden="1" outlineLevel="1" x14ac:dyDescent="0.3">
      <c r="A69" s="2"/>
      <c r="B69" s="1" t="s">
        <v>3</v>
      </c>
      <c r="D69" s="2" t="str">
        <f>IF(A69="Yes",1,"-")</f>
        <v>-</v>
      </c>
      <c r="G69" s="2" t="str">
        <f t="shared" si="0"/>
        <v xml:space="preserve"> </v>
      </c>
    </row>
    <row r="70" spans="1:7" hidden="1" outlineLevel="1" x14ac:dyDescent="0.3">
      <c r="A70" s="26" t="s">
        <v>5</v>
      </c>
      <c r="B70" s="6" t="s">
        <v>27</v>
      </c>
      <c r="C70" s="6" t="str">
        <f>IF(A70="Yes","You appear to met the criteria for a pass - please provide evidence of supplier compliance as per Credit 4.1b in the Audit Guide", IF(A70="No","If 'no' to both options for Credit 4.1b - Non Compliant - refer to Audit guide","-"))</f>
        <v>-</v>
      </c>
      <c r="D70" s="2" t="str">
        <f>IF(A70="Yes",1,"-")</f>
        <v>-</v>
      </c>
      <c r="G70" s="2" t="str">
        <f t="shared" si="0"/>
        <v xml:space="preserve"> </v>
      </c>
    </row>
    <row r="71" spans="1:7" hidden="1" outlineLevel="1" x14ac:dyDescent="0.3">
      <c r="A71" s="22" t="str">
        <f>IF(E71&gt;0,"OK"," ")</f>
        <v xml:space="preserve"> </v>
      </c>
      <c r="B71" s="1" t="s">
        <v>33</v>
      </c>
      <c r="E71" s="2">
        <f>IF(SUM(D72:D74)&gt;0,1,0)</f>
        <v>0</v>
      </c>
      <c r="G71" s="2" t="str">
        <f t="shared" si="0"/>
        <v xml:space="preserve"> </v>
      </c>
    </row>
    <row r="72" spans="1:7" hidden="1" outlineLevel="1" x14ac:dyDescent="0.3">
      <c r="A72" s="26" t="s">
        <v>5</v>
      </c>
      <c r="B72" t="s">
        <v>25</v>
      </c>
      <c r="C72" t="str">
        <f>IF(A72="Yes","You appear to met the criteria for a pass - please provide evidence of supplier certifications and % purchases from those suppliers compared to total",IF(A72="No","Refer below","-"))</f>
        <v>-</v>
      </c>
      <c r="D72" s="2" t="str">
        <f>IF(A72="Yes",1,"-")</f>
        <v>-</v>
      </c>
      <c r="G72" s="2" t="str">
        <f t="shared" si="0"/>
        <v xml:space="preserve"> </v>
      </c>
    </row>
    <row r="73" spans="1:7" hidden="1" outlineLevel="1" x14ac:dyDescent="0.3">
      <c r="A73" s="2"/>
      <c r="B73" s="1" t="s">
        <v>3</v>
      </c>
      <c r="D73" s="2" t="str">
        <f>IF(A73="Yes",1,"-")</f>
        <v>-</v>
      </c>
      <c r="G73" s="2" t="str">
        <f t="shared" si="0"/>
        <v xml:space="preserve"> </v>
      </c>
    </row>
    <row r="74" spans="1:7" hidden="1" outlineLevel="1" x14ac:dyDescent="0.3">
      <c r="A74" s="26" t="s">
        <v>5</v>
      </c>
      <c r="B74" s="6" t="s">
        <v>34</v>
      </c>
      <c r="C74" s="6" t="str">
        <f>IF(A74="Yes","You appear to met the criteria for a pass - please provide evidence of supplier certifications and % purchases from those suppliers compared to total",IF(A74="No","If 'no' to both options for Credit 4.1c - Non Compliant - refer to Audit Guide","-"))</f>
        <v>-</v>
      </c>
      <c r="D74" s="2" t="str">
        <f>IF(A74="Yes",1,"-")</f>
        <v>-</v>
      </c>
      <c r="G74" s="2" t="str">
        <f t="shared" ref="G74:G90" si="4">IF(F74&gt;0,"Pass"," ")</f>
        <v xml:space="preserve"> </v>
      </c>
    </row>
    <row r="75" spans="1:7" hidden="1" outlineLevel="1" x14ac:dyDescent="0.3">
      <c r="A75" s="22" t="str">
        <f>IF(E75&gt;0,"OK"," ")</f>
        <v xml:space="preserve"> </v>
      </c>
      <c r="B75" s="1" t="s">
        <v>35</v>
      </c>
      <c r="C75" s="25"/>
      <c r="E75" s="2">
        <f>IF(SUM(D76:D80)&gt;0,1,0)</f>
        <v>0</v>
      </c>
      <c r="G75" s="2" t="str">
        <f t="shared" si="4"/>
        <v xml:space="preserve"> </v>
      </c>
    </row>
    <row r="76" spans="1:7" hidden="1" outlineLevel="1" x14ac:dyDescent="0.3">
      <c r="A76" s="26" t="s">
        <v>5</v>
      </c>
      <c r="B76" t="str">
        <f>B72</f>
        <v>The suppliers of 70% of our steel purchases have ASI or SSC RPP certification</v>
      </c>
      <c r="C76" t="str">
        <f>IF(A76="Yes","You appear to met the criteria for a pass - please provide evidence of supplier certifications and % purchases from those suppliers compared to total",IF(A76="No","Refer below","-"))</f>
        <v>-</v>
      </c>
      <c r="D76" s="2" t="str">
        <f>IF(A76="Yes",1,"-")</f>
        <v>-</v>
      </c>
      <c r="G76" s="2" t="str">
        <f t="shared" si="4"/>
        <v xml:space="preserve"> </v>
      </c>
    </row>
    <row r="77" spans="1:7" hidden="1" outlineLevel="1" x14ac:dyDescent="0.3">
      <c r="A77" s="2"/>
      <c r="B77" s="1" t="s">
        <v>3</v>
      </c>
      <c r="D77" s="2" t="str">
        <f>IF(A77="Yes",1,"-")</f>
        <v>-</v>
      </c>
      <c r="G77" s="2" t="str">
        <f t="shared" si="4"/>
        <v xml:space="preserve"> </v>
      </c>
    </row>
    <row r="78" spans="1:7" hidden="1" outlineLevel="1" x14ac:dyDescent="0.3">
      <c r="A78" s="26" t="s">
        <v>5</v>
      </c>
      <c r="B78" t="s">
        <v>36</v>
      </c>
      <c r="C78" t="str">
        <f>IF(A78="Yes","You appear to met the criteria for a pass - please provide evidence of supplier water use reductions and % purchases from those suppliers compared to total",IF(A78="No","Refer below","-"))</f>
        <v>-</v>
      </c>
      <c r="D78" s="2" t="str">
        <f>IF(A78="Yes",1,"-")</f>
        <v>-</v>
      </c>
      <c r="G78" s="2" t="str">
        <f t="shared" si="4"/>
        <v xml:space="preserve"> </v>
      </c>
    </row>
    <row r="79" spans="1:7" hidden="1" outlineLevel="1" x14ac:dyDescent="0.3">
      <c r="A79" s="2"/>
      <c r="B79" s="1" t="s">
        <v>3</v>
      </c>
      <c r="D79" s="2" t="str">
        <f>IF(A79="Yes",1,"-")</f>
        <v>-</v>
      </c>
      <c r="G79" s="2" t="str">
        <f t="shared" si="4"/>
        <v xml:space="preserve"> </v>
      </c>
    </row>
    <row r="80" spans="1:7" hidden="1" outlineLevel="1" x14ac:dyDescent="0.3">
      <c r="A80" s="26" t="s">
        <v>5</v>
      </c>
      <c r="B80" s="6" t="s">
        <v>37</v>
      </c>
      <c r="C80" s="6" t="str">
        <f>IF(A80="Yes","You appear to met the criteria for a pass - please provide evidence of supplier certifications and % purchases from those suppliers compared to total",IF(A80="No","If 'no' to all options for Credit 4.1d - Non Compliant - refer to Audit Guide","-"))</f>
        <v>-</v>
      </c>
      <c r="D80" s="2" t="str">
        <f>IF(A80="Yes",1,"-")</f>
        <v>-</v>
      </c>
      <c r="G80" s="2" t="str">
        <f t="shared" si="4"/>
        <v xml:space="preserve"> </v>
      </c>
    </row>
    <row r="81" spans="1:7" hidden="1" outlineLevel="1" x14ac:dyDescent="0.3">
      <c r="A81" s="22" t="str">
        <f>IF(E81&gt;0,"OK"," ")</f>
        <v xml:space="preserve"> </v>
      </c>
      <c r="B81" s="1" t="s">
        <v>39</v>
      </c>
      <c r="E81" s="2">
        <f>IF(SUM(D82:D88)&gt;0,1,0)</f>
        <v>0</v>
      </c>
      <c r="G81" s="2" t="str">
        <f t="shared" si="4"/>
        <v xml:space="preserve"> </v>
      </c>
    </row>
    <row r="82" spans="1:7" hidden="1" outlineLevel="1" x14ac:dyDescent="0.3">
      <c r="A82" s="26" t="s">
        <v>5</v>
      </c>
      <c r="B82" t="s">
        <v>43</v>
      </c>
      <c r="C82" t="str">
        <f>IF(A82="Yes","Congratulations you have everything required to pass Credit 4.1e -  you will need a copy of your certification as evidence",IF(A10="No","Refer below","-"))</f>
        <v>-</v>
      </c>
      <c r="D82" s="2" t="str">
        <f t="shared" ref="D82:D88" si="5">IF(A82="Yes",1,"-")</f>
        <v>-</v>
      </c>
      <c r="G82" s="2" t="str">
        <f t="shared" si="4"/>
        <v xml:space="preserve"> </v>
      </c>
    </row>
    <row r="83" spans="1:7" hidden="1" outlineLevel="1" x14ac:dyDescent="0.3">
      <c r="A83" s="2"/>
      <c r="B83" s="1" t="s">
        <v>3</v>
      </c>
      <c r="D83" s="2" t="str">
        <f t="shared" si="5"/>
        <v>-</v>
      </c>
      <c r="G83" s="2" t="str">
        <f t="shared" si="4"/>
        <v xml:space="preserve"> </v>
      </c>
    </row>
    <row r="84" spans="1:7" hidden="1" outlineLevel="1" x14ac:dyDescent="0.3">
      <c r="A84" s="26" t="s">
        <v>5</v>
      </c>
      <c r="B84" t="s">
        <v>40</v>
      </c>
      <c r="C84" t="str">
        <f>IF(A84="Yes","Congratulations you have everything required to pass Credit 4.1e -  you will need a copy of your certification as evidence",IF(A10="No","Refer below","-"))</f>
        <v>-</v>
      </c>
      <c r="D84" s="2" t="str">
        <f t="shared" si="5"/>
        <v>-</v>
      </c>
      <c r="G84" s="2" t="str">
        <f t="shared" si="4"/>
        <v xml:space="preserve"> </v>
      </c>
    </row>
    <row r="85" spans="1:7" hidden="1" outlineLevel="1" x14ac:dyDescent="0.3">
      <c r="A85" s="2"/>
      <c r="B85" s="1" t="s">
        <v>3</v>
      </c>
      <c r="D85" s="2" t="str">
        <f t="shared" si="5"/>
        <v>-</v>
      </c>
      <c r="G85" s="2" t="str">
        <f t="shared" si="4"/>
        <v xml:space="preserve"> </v>
      </c>
    </row>
    <row r="86" spans="1:7" hidden="1" outlineLevel="1" x14ac:dyDescent="0.3">
      <c r="A86" s="26" t="s">
        <v>5</v>
      </c>
      <c r="B86" t="s">
        <v>42</v>
      </c>
      <c r="C86" t="str">
        <f>IF(A86="Yes","Congratulations you have everything required to pass Credit 4.1e -  you will need a copy of your certification as evidence",IF(A10="No","Refer below","-"))</f>
        <v>-</v>
      </c>
      <c r="D86" s="2" t="str">
        <f t="shared" si="5"/>
        <v>-</v>
      </c>
      <c r="G86" s="2" t="str">
        <f t="shared" si="4"/>
        <v xml:space="preserve"> </v>
      </c>
    </row>
    <row r="87" spans="1:7" hidden="1" outlineLevel="1" x14ac:dyDescent="0.3">
      <c r="A87" s="2"/>
      <c r="B87" s="1" t="s">
        <v>3</v>
      </c>
      <c r="D87" s="2" t="str">
        <f t="shared" si="5"/>
        <v>-</v>
      </c>
      <c r="G87" s="2" t="str">
        <f t="shared" si="4"/>
        <v xml:space="preserve"> </v>
      </c>
    </row>
    <row r="88" spans="1:7" hidden="1" outlineLevel="1" x14ac:dyDescent="0.3">
      <c r="A88" s="26" t="s">
        <v>5</v>
      </c>
      <c r="B88" t="s">
        <v>44</v>
      </c>
      <c r="C88" t="str">
        <f>IF(A88="Yes","You appear to met the criteria for a pass - please provide evidence of supplier certifications and % purchases from those suppliers compared to total",IF(A88="No","If 'no' to all options for Credit 4.1e - Non Compliant - refer to Audit Guide","-"))</f>
        <v>-</v>
      </c>
      <c r="D88" s="2" t="str">
        <f t="shared" si="5"/>
        <v>-</v>
      </c>
      <c r="G88" s="2" t="str">
        <f t="shared" si="4"/>
        <v xml:space="preserve"> </v>
      </c>
    </row>
    <row r="89" spans="1:7" x14ac:dyDescent="0.3">
      <c r="A89" s="7"/>
      <c r="B89" s="6"/>
      <c r="C89" s="6"/>
      <c r="G89" s="2" t="str">
        <f t="shared" si="4"/>
        <v xml:space="preserve"> </v>
      </c>
    </row>
    <row r="90" spans="1:7" x14ac:dyDescent="0.3">
      <c r="F90" s="13">
        <f>SUM(F9:F89)</f>
        <v>0</v>
      </c>
      <c r="G90" s="2" t="str">
        <f t="shared" si="4"/>
        <v xml:space="preserve"> </v>
      </c>
    </row>
    <row r="92" spans="1:7" x14ac:dyDescent="0.3">
      <c r="A92" t="s">
        <v>109</v>
      </c>
    </row>
  </sheetData>
  <sheetProtection sheet="1" formatRows="0" selectLockedCells="1"/>
  <conditionalFormatting sqref="A12">
    <cfRule type="containsText" dxfId="181" priority="39" operator="containsText" text="Yes">
      <formula>NOT(ISERROR(SEARCH("Yes",A12)))</formula>
    </cfRule>
  </conditionalFormatting>
  <conditionalFormatting sqref="A15">
    <cfRule type="containsText" dxfId="180" priority="7" operator="containsText" text="OK">
      <formula>NOT(ISERROR(SEARCH("OK",A15)))</formula>
    </cfRule>
  </conditionalFormatting>
  <conditionalFormatting sqref="A16">
    <cfRule type="containsText" dxfId="179" priority="38" operator="containsText" text="Yes">
      <formula>NOT(ISERROR(SEARCH("Yes",A16)))</formula>
    </cfRule>
  </conditionalFormatting>
  <conditionalFormatting sqref="A18:A19">
    <cfRule type="containsText" dxfId="178" priority="37" operator="containsText" text="Yes">
      <formula>NOT(ISERROR(SEARCH("Yes",A18)))</formula>
    </cfRule>
  </conditionalFormatting>
  <conditionalFormatting sqref="A22">
    <cfRule type="containsText" dxfId="177" priority="6" operator="containsText" text="OK">
      <formula>NOT(ISERROR(SEARCH("OK",A22)))</formula>
    </cfRule>
  </conditionalFormatting>
  <conditionalFormatting sqref="A23">
    <cfRule type="containsText" dxfId="176" priority="36" operator="containsText" text="Yes">
      <formula>NOT(ISERROR(SEARCH("Yes",A23)))</formula>
    </cfRule>
  </conditionalFormatting>
  <conditionalFormatting sqref="A25">
    <cfRule type="containsText" dxfId="175" priority="35" operator="containsText" text="Yes">
      <formula>NOT(ISERROR(SEARCH("Yes",A25)))</formula>
    </cfRule>
  </conditionalFormatting>
  <conditionalFormatting sqref="A27">
    <cfRule type="containsText" dxfId="174" priority="34" operator="containsText" text="Yes">
      <formula>NOT(ISERROR(SEARCH("Yes",A27)))</formula>
    </cfRule>
  </conditionalFormatting>
  <conditionalFormatting sqref="A29">
    <cfRule type="containsText" dxfId="173" priority="31" operator="containsText" text="Yes">
      <formula>NOT(ISERROR(SEARCH("Yes",A29)))</formula>
    </cfRule>
  </conditionalFormatting>
  <conditionalFormatting sqref="A32">
    <cfRule type="containsText" dxfId="172" priority="2" operator="containsText" text="OK">
      <formula>NOT(ISERROR(SEARCH("OK",A32)))</formula>
    </cfRule>
  </conditionalFormatting>
  <conditionalFormatting sqref="A33">
    <cfRule type="containsText" dxfId="171" priority="26" operator="containsText" text="Yes">
      <formula>NOT(ISERROR(SEARCH("Yes",A33)))</formula>
    </cfRule>
  </conditionalFormatting>
  <conditionalFormatting sqref="A36">
    <cfRule type="containsText" dxfId="170" priority="1" operator="containsText" text="OK">
      <formula>NOT(ISERROR(SEARCH("OK",A36)))</formula>
    </cfRule>
  </conditionalFormatting>
  <conditionalFormatting sqref="A37">
    <cfRule type="containsText" dxfId="169" priority="30" operator="containsText" text="Yes">
      <formula>NOT(ISERROR(SEARCH("Yes",A37)))</formula>
    </cfRule>
  </conditionalFormatting>
  <conditionalFormatting sqref="A39">
    <cfRule type="containsText" dxfId="168" priority="29" operator="containsText" text="Yes">
      <formula>NOT(ISERROR(SEARCH("Yes",A39)))</formula>
    </cfRule>
  </conditionalFormatting>
  <conditionalFormatting sqref="A41">
    <cfRule type="containsText" dxfId="167" priority="28" operator="containsText" text="Yes">
      <formula>NOT(ISERROR(SEARCH("Yes",A41)))</formula>
    </cfRule>
  </conditionalFormatting>
  <conditionalFormatting sqref="A43">
    <cfRule type="containsText" dxfId="166" priority="27" operator="containsText" text="Yes">
      <formula>NOT(ISERROR(SEARCH("Yes",A43)))</formula>
    </cfRule>
  </conditionalFormatting>
  <conditionalFormatting sqref="A47">
    <cfRule type="containsText" dxfId="165" priority="3" operator="containsText" text="OK">
      <formula>NOT(ISERROR(SEARCH("OK",A47)))</formula>
    </cfRule>
  </conditionalFormatting>
  <conditionalFormatting sqref="A48">
    <cfRule type="containsText" dxfId="164" priority="25" operator="containsText" text="Yes">
      <formula>NOT(ISERROR(SEARCH("Yes",A48)))</formula>
    </cfRule>
  </conditionalFormatting>
  <conditionalFormatting sqref="A50">
    <cfRule type="containsText" dxfId="163" priority="24" operator="containsText" text="Yes">
      <formula>NOT(ISERROR(SEARCH("Yes",A50)))</formula>
    </cfRule>
  </conditionalFormatting>
  <conditionalFormatting sqref="A52">
    <cfRule type="containsText" dxfId="162" priority="23" operator="containsText" text="Yes">
      <formula>NOT(ISERROR(SEARCH("Yes",A52)))</formula>
    </cfRule>
  </conditionalFormatting>
  <conditionalFormatting sqref="A54">
    <cfRule type="containsText" dxfId="161" priority="22" operator="containsText" text="Yes">
      <formula>NOT(ISERROR(SEARCH("Yes",A54)))</formula>
    </cfRule>
  </conditionalFormatting>
  <conditionalFormatting sqref="A57">
    <cfRule type="containsText" dxfId="160" priority="4" operator="containsText" text="OK">
      <formula>NOT(ISERROR(SEARCH("OK",A57)))</formula>
    </cfRule>
  </conditionalFormatting>
  <conditionalFormatting sqref="A58:A64">
    <cfRule type="containsText" dxfId="159" priority="20" operator="containsText" text="Yes">
      <formula>NOT(ISERROR(SEARCH("Yes",A58)))</formula>
    </cfRule>
  </conditionalFormatting>
  <conditionalFormatting sqref="A61 A67 A71 A75 A81">
    <cfRule type="containsText" dxfId="158" priority="5" operator="containsText" text="OK">
      <formula>NOT(ISERROR(SEARCH("OK",A61)))</formula>
    </cfRule>
  </conditionalFormatting>
  <conditionalFormatting sqref="A66">
    <cfRule type="containsText" dxfId="157" priority="19" operator="containsText" text="Yes">
      <formula>NOT(ISERROR(SEARCH("Yes",A66)))</formula>
    </cfRule>
  </conditionalFormatting>
  <conditionalFormatting sqref="A68">
    <cfRule type="containsText" dxfId="156" priority="18" operator="containsText" text="Yes">
      <formula>NOT(ISERROR(SEARCH("Yes",A68)))</formula>
    </cfRule>
  </conditionalFormatting>
  <conditionalFormatting sqref="A70">
    <cfRule type="containsText" dxfId="155" priority="17" operator="containsText" text="Yes">
      <formula>NOT(ISERROR(SEARCH("Yes",A70)))</formula>
    </cfRule>
  </conditionalFormatting>
  <conditionalFormatting sqref="A72">
    <cfRule type="containsText" dxfId="154" priority="16" operator="containsText" text="Yes">
      <formula>NOT(ISERROR(SEARCH("Yes",A72)))</formula>
    </cfRule>
  </conditionalFormatting>
  <conditionalFormatting sqref="A74">
    <cfRule type="containsText" dxfId="153" priority="15" operator="containsText" text="Yes">
      <formula>NOT(ISERROR(SEARCH("Yes",A74)))</formula>
    </cfRule>
  </conditionalFormatting>
  <conditionalFormatting sqref="A76">
    <cfRule type="containsText" dxfId="152" priority="14" operator="containsText" text="Yes">
      <formula>NOT(ISERROR(SEARCH("Yes",A76)))</formula>
    </cfRule>
  </conditionalFormatting>
  <conditionalFormatting sqref="A78">
    <cfRule type="containsText" dxfId="151" priority="13" operator="containsText" text="Yes">
      <formula>NOT(ISERROR(SEARCH("Yes",A78)))</formula>
    </cfRule>
  </conditionalFormatting>
  <conditionalFormatting sqref="A80">
    <cfRule type="containsText" dxfId="150" priority="12" operator="containsText" text="Yes">
      <formula>NOT(ISERROR(SEARCH("Yes",A80)))</formula>
    </cfRule>
  </conditionalFormatting>
  <conditionalFormatting sqref="A82">
    <cfRule type="containsText" dxfId="149" priority="10" operator="containsText" text="Yes">
      <formula>NOT(ISERROR(SEARCH("Yes",A82)))</formula>
    </cfRule>
  </conditionalFormatting>
  <conditionalFormatting sqref="A84 A86 A88">
    <cfRule type="containsText" dxfId="148" priority="11" operator="containsText" text="Yes">
      <formula>NOT(ISERROR(SEARCH("Yes",A84)))</formula>
    </cfRule>
  </conditionalFormatting>
  <conditionalFormatting sqref="A9:B9">
    <cfRule type="containsText" dxfId="147" priority="8" operator="containsText" text="OK">
      <formula>NOT(ISERROR(SEARCH("OK",A9)))</formula>
    </cfRule>
  </conditionalFormatting>
  <conditionalFormatting sqref="A10:B10">
    <cfRule type="containsText" dxfId="146" priority="40" operator="containsText" text="Yes">
      <formula>NOT(ISERROR(SEARCH("Yes",A10)))</formula>
    </cfRule>
  </conditionalFormatting>
  <conditionalFormatting sqref="D9">
    <cfRule type="cellIs" dxfId="145" priority="9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0B53F2-4C23-4A95-B8F5-84CB2B0641B7}">
          <x14:formula1>
            <xm:f>Lists!$A$3:$A$5</xm:f>
          </x14:formula1>
          <xm:sqref>A10:B10 A16:B16 A12:B12 A18:B19 A23:B23 A25:B25 A27:B27 A29:B29 A37:B37 A39:B39 A41:B41 A43:B43 A33:B33 A48:B48 A50:B50 A52:B52 A54:B54 A66:B66 A68:B68 A70:B70 A82:B82 A62:B62 A64:B64 A74:B74 A76:B76 A78:B78 A80:B80 A72:B72 A84:B84 A86:B86 A88:B88 A58:B58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6E83-8CE9-4296-A48D-D92AAF40B5F4}">
  <sheetPr>
    <outlinePr summaryBelow="0"/>
  </sheetPr>
  <dimension ref="A1:G96"/>
  <sheetViews>
    <sheetView topLeftCell="A10" workbookViewId="0">
      <selection activeCell="A10" sqref="A10"/>
    </sheetView>
  </sheetViews>
  <sheetFormatPr defaultRowHeight="14.4" outlineLevelRow="1" x14ac:dyDescent="0.3"/>
  <cols>
    <col min="1" max="1" width="12" customWidth="1"/>
    <col min="2" max="2" width="76" style="2" bestFit="1" customWidth="1"/>
    <col min="3" max="3" width="141.6640625" customWidth="1"/>
    <col min="4" max="4" width="9.109375" style="2" hidden="1" customWidth="1"/>
    <col min="5" max="7" width="9.109375" hidden="1" customWidth="1"/>
    <col min="8" max="8" width="0" hidden="1" customWidth="1"/>
  </cols>
  <sheetData>
    <row r="1" spans="1:7" ht="23.4" x14ac:dyDescent="0.45">
      <c r="A1" s="45" t="str">
        <f>'RPP Level 1'!A1</f>
        <v xml:space="preserve">Responsible Products SELF ASSESSMENT Checklist </v>
      </c>
      <c r="B1" s="45"/>
      <c r="C1" s="41" t="s">
        <v>62</v>
      </c>
    </row>
    <row r="2" spans="1:7" ht="18" x14ac:dyDescent="0.35">
      <c r="A2" s="29"/>
      <c r="B2" s="31"/>
    </row>
    <row r="3" spans="1:7" ht="18" x14ac:dyDescent="0.35">
      <c r="A3" s="57" t="str">
        <f>'RPP Level 1'!A3</f>
        <v>Please note - This is a self assessment to use in preparing your audit submission - it is NOT the audit - ensure you read and understand the relevant credit criteria in the Audit Guide</v>
      </c>
      <c r="B3" s="58"/>
      <c r="C3" s="59"/>
    </row>
    <row r="4" spans="1:7" ht="18" x14ac:dyDescent="0.35">
      <c r="A4" s="48" t="str">
        <f>'RPP Level 1'!A4</f>
        <v>Use the '+' and '-' signs at the left side of the sheet to open or close the credit - THEN - Select your status using the dropdown menue in the applicable box at Column A - THEN - Read and action any advice</v>
      </c>
      <c r="B4" s="43"/>
      <c r="C4" s="44"/>
    </row>
    <row r="5" spans="1:7" ht="18" x14ac:dyDescent="0.35">
      <c r="A5" s="67" t="str">
        <f>'RPP Level 1'!A5</f>
        <v>To keep yourself focussed and avoid and visual clutter - we suggest you work on one credit at a time.</v>
      </c>
      <c r="B5" s="31"/>
      <c r="C5" s="68"/>
    </row>
    <row r="6" spans="1:7" x14ac:dyDescent="0.3">
      <c r="A6" s="1"/>
    </row>
    <row r="7" spans="1:7" x14ac:dyDescent="0.3">
      <c r="A7" s="52" t="str">
        <f>'RPP Level 1'!A7</f>
        <v>Select your Status</v>
      </c>
      <c r="B7" s="51" t="s">
        <v>12</v>
      </c>
      <c r="C7" s="51" t="s">
        <v>13</v>
      </c>
    </row>
    <row r="8" spans="1:7" x14ac:dyDescent="0.3">
      <c r="A8" s="14"/>
      <c r="B8" s="4"/>
      <c r="C8" s="4"/>
    </row>
    <row r="9" spans="1:7" ht="23.25" customHeight="1" x14ac:dyDescent="0.3">
      <c r="A9" s="20" t="str">
        <f>IF(SUM(D10:D12)&gt;0,"OK"," ")</f>
        <v xml:space="preserve"> </v>
      </c>
      <c r="B9" s="10" t="s">
        <v>7</v>
      </c>
      <c r="D9" s="8"/>
      <c r="F9">
        <f>IF(A9="OK",1,0)</f>
        <v>0</v>
      </c>
      <c r="G9" t="str">
        <f>IF(F9=1,"Pass"," ")</f>
        <v xml:space="preserve"> </v>
      </c>
    </row>
    <row r="10" spans="1:7" outlineLevel="1" x14ac:dyDescent="0.3">
      <c r="A10" s="26" t="s">
        <v>5</v>
      </c>
      <c r="B10" t="s">
        <v>2</v>
      </c>
      <c r="C10" t="str">
        <f>IF(A10="Yes","Congratulations you have everything required to pass Credit 1.1 -  you will need a copy of your certification as evidence",IF(A10="No","Refer below","-"))</f>
        <v>-</v>
      </c>
      <c r="D10" s="2" t="str">
        <f>IF(A10="Yes",1,"-")</f>
        <v>-</v>
      </c>
      <c r="G10" t="str">
        <f t="shared" ref="G10:G73" si="0">IF(F10=1,"Pass"," ")</f>
        <v xml:space="preserve"> </v>
      </c>
    </row>
    <row r="11" spans="1:7" outlineLevel="1" x14ac:dyDescent="0.3">
      <c r="A11" s="8" t="s">
        <v>9</v>
      </c>
      <c r="B11" s="1" t="s">
        <v>3</v>
      </c>
      <c r="C11" s="9" t="s">
        <v>9</v>
      </c>
      <c r="D11" s="2" t="str">
        <f>IF(A11="Yes",1,"-")</f>
        <v>-</v>
      </c>
      <c r="G11" t="str">
        <f t="shared" si="0"/>
        <v xml:space="preserve"> </v>
      </c>
    </row>
    <row r="12" spans="1:7" outlineLevel="1" x14ac:dyDescent="0.3">
      <c r="A12" s="26" t="s">
        <v>5</v>
      </c>
      <c r="B12" t="s">
        <v>4</v>
      </c>
      <c r="C12" t="str">
        <f>IF(A12="Yes","To pass Credit 1.1 please provide evidence that your Code of Conduct contains the required policies and staff are trained - see Audit Guide",IF(A12="No","If no ISO9001 or Written Code - Not Compliant - develop required policies - See Audit Guide for Credit 1.1 criteria","-"))</f>
        <v>-</v>
      </c>
      <c r="D12" s="2" t="str">
        <f>IF(A12="Yes",1,"-")</f>
        <v>-</v>
      </c>
      <c r="G12" t="str">
        <f t="shared" si="0"/>
        <v xml:space="preserve"> </v>
      </c>
    </row>
    <row r="13" spans="1:7" x14ac:dyDescent="0.3">
      <c r="A13" s="2"/>
      <c r="B13"/>
      <c r="G13" t="str">
        <f t="shared" si="0"/>
        <v xml:space="preserve"> </v>
      </c>
    </row>
    <row r="14" spans="1:7" x14ac:dyDescent="0.3">
      <c r="A14" s="5"/>
      <c r="B14" s="4"/>
      <c r="C14" s="4"/>
      <c r="D14" s="2" t="str">
        <f>IF(A14="Yes",1,"-")</f>
        <v>-</v>
      </c>
      <c r="G14" t="str">
        <f t="shared" si="0"/>
        <v xml:space="preserve"> </v>
      </c>
    </row>
    <row r="15" spans="1:7" s="12" customFormat="1" ht="21" customHeight="1" x14ac:dyDescent="0.3">
      <c r="A15" s="18" t="str">
        <f>IF(SUM(D16:D30)&gt;0,"OK"," ")</f>
        <v xml:space="preserve"> </v>
      </c>
      <c r="B15" s="10" t="s">
        <v>6</v>
      </c>
      <c r="D15" s="2"/>
      <c r="F15" s="12">
        <f>IF(A15="OK",1,0)</f>
        <v>0</v>
      </c>
      <c r="G15" t="str">
        <f t="shared" si="0"/>
        <v xml:space="preserve"> </v>
      </c>
    </row>
    <row r="16" spans="1:7" outlineLevel="1" x14ac:dyDescent="0.3">
      <c r="A16" s="26" t="s">
        <v>5</v>
      </c>
      <c r="B16" t="str">
        <f>B10</f>
        <v>We have current ISO 9001 accreditation</v>
      </c>
      <c r="C16" t="str">
        <f>IF(A16="Yes","Congratulations you have everything required to pass Credit 1.2a - you will need a copy of your certification as evidence",IF(A16="No","Refer below","-"))</f>
        <v>-</v>
      </c>
      <c r="D16" s="2" t="str">
        <f>IF(A16="Yes",1,"-")</f>
        <v>-</v>
      </c>
      <c r="G16" t="str">
        <f t="shared" si="0"/>
        <v xml:space="preserve"> </v>
      </c>
    </row>
    <row r="17" spans="1:7" outlineLevel="1" x14ac:dyDescent="0.3">
      <c r="A17" s="2"/>
      <c r="B17" s="1" t="s">
        <v>3</v>
      </c>
      <c r="D17" s="2" t="str">
        <f>IF(A17="Yes",1,"-")</f>
        <v>-</v>
      </c>
      <c r="G17" t="str">
        <f t="shared" si="0"/>
        <v xml:space="preserve"> </v>
      </c>
    </row>
    <row r="18" spans="1:7" outlineLevel="1" x14ac:dyDescent="0.3">
      <c r="A18" s="26" t="s">
        <v>5</v>
      </c>
      <c r="B18" t="s">
        <v>8</v>
      </c>
      <c r="C18" t="str">
        <f>IF(A18="Yes","To pass Credit 1.2a please provide evidence that your BMS contains the required policies and staff are trained - see Audit Guide Credit 1.2a",IF(A18="No","If no ISO9001 or BMS - Not Compliant - develop required policies - See Audit Guide","-"))</f>
        <v>-</v>
      </c>
      <c r="D18" s="2" t="str">
        <f>IF(A18="Yes",1,"-")</f>
        <v>-</v>
      </c>
      <c r="G18" t="str">
        <f t="shared" si="0"/>
        <v xml:space="preserve"> </v>
      </c>
    </row>
    <row r="19" spans="1:7" outlineLevel="1" x14ac:dyDescent="0.3">
      <c r="A19" s="2"/>
      <c r="B19" s="16" t="s">
        <v>38</v>
      </c>
      <c r="D19" s="2" t="str">
        <f>IF(A19="Yes",1,"-")</f>
        <v>-</v>
      </c>
      <c r="G19" t="str">
        <f t="shared" si="0"/>
        <v xml:space="preserve"> </v>
      </c>
    </row>
    <row r="20" spans="1:7" x14ac:dyDescent="0.3">
      <c r="A20" s="7"/>
      <c r="B20" s="6"/>
      <c r="C20" s="6"/>
      <c r="D20" s="2" t="str">
        <f>IF(A20="Yes",1,"-")</f>
        <v>-</v>
      </c>
      <c r="G20" t="str">
        <f t="shared" si="0"/>
        <v xml:space="preserve"> </v>
      </c>
    </row>
    <row r="21" spans="1:7" x14ac:dyDescent="0.3">
      <c r="A21" s="2"/>
      <c r="B21"/>
      <c r="G21" t="str">
        <f t="shared" si="0"/>
        <v xml:space="preserve"> </v>
      </c>
    </row>
    <row r="22" spans="1:7" s="12" customFormat="1" ht="23.25" customHeight="1" collapsed="1" x14ac:dyDescent="0.3">
      <c r="A22" s="18" t="str">
        <f>IF(SUM(D21:D30)&gt;0,"OK"," ")</f>
        <v xml:space="preserve"> </v>
      </c>
      <c r="B22" s="10" t="s">
        <v>10</v>
      </c>
      <c r="D22" s="2"/>
      <c r="F22" s="12">
        <f>IF(A22="OK",1,0)</f>
        <v>0</v>
      </c>
      <c r="G22" t="str">
        <f t="shared" si="0"/>
        <v xml:space="preserve"> </v>
      </c>
    </row>
    <row r="23" spans="1:7" hidden="1" outlineLevel="1" x14ac:dyDescent="0.3">
      <c r="A23" s="26" t="s">
        <v>5</v>
      </c>
      <c r="B23" t="s">
        <v>11</v>
      </c>
      <c r="C23" t="str">
        <f>IF(A23="Yes","Congratulations you have everything required to pass Credit 1.2b - provide a copy of your certification as evidence",IF(A23="No","Refer below","-"))</f>
        <v>-</v>
      </c>
      <c r="D23" s="2" t="str">
        <f t="shared" ref="D23:D31" si="1">IF(A23="Yes",1,"-")</f>
        <v>-</v>
      </c>
      <c r="G23" t="str">
        <f t="shared" si="0"/>
        <v xml:space="preserve"> </v>
      </c>
    </row>
    <row r="24" spans="1:7" hidden="1" outlineLevel="1" x14ac:dyDescent="0.3">
      <c r="A24" s="2"/>
      <c r="B24" s="1" t="s">
        <v>3</v>
      </c>
      <c r="D24" s="2" t="str">
        <f t="shared" si="1"/>
        <v>-</v>
      </c>
      <c r="G24" t="str">
        <f t="shared" si="0"/>
        <v xml:space="preserve"> </v>
      </c>
    </row>
    <row r="25" spans="1:7" hidden="1" outlineLevel="1" x14ac:dyDescent="0.3">
      <c r="A25" s="26" t="s">
        <v>5</v>
      </c>
      <c r="B25" t="s">
        <v>14</v>
      </c>
      <c r="C25" t="str">
        <f>IF(A25="Yes","Congratulations you have everything required to pass Credit 1.2b - provide a copy of your certification as evidence",IF(A25="No","Refer below","-"))</f>
        <v>-</v>
      </c>
      <c r="D25" s="2" t="str">
        <f t="shared" si="1"/>
        <v>-</v>
      </c>
      <c r="G25" t="str">
        <f t="shared" si="0"/>
        <v xml:space="preserve"> </v>
      </c>
    </row>
    <row r="26" spans="1:7" hidden="1" outlineLevel="1" x14ac:dyDescent="0.3">
      <c r="A26" s="2"/>
      <c r="B26" s="1" t="s">
        <v>3</v>
      </c>
      <c r="D26" s="2" t="str">
        <f t="shared" si="1"/>
        <v>-</v>
      </c>
      <c r="G26" t="str">
        <f t="shared" si="0"/>
        <v xml:space="preserve"> </v>
      </c>
    </row>
    <row r="27" spans="1:7" hidden="1" outlineLevel="1" x14ac:dyDescent="0.3">
      <c r="A27" s="26" t="s">
        <v>5</v>
      </c>
      <c r="B27" t="s">
        <v>15</v>
      </c>
      <c r="C27" t="str">
        <f>IF(A27="Yes","Congratulations you have everything required to pass Credit 1.2b - provide a copy of your certification as evidence",IF(A27="no","Refer below","-"))</f>
        <v>-</v>
      </c>
      <c r="D27" s="2" t="str">
        <f t="shared" si="1"/>
        <v>-</v>
      </c>
      <c r="G27" t="str">
        <f t="shared" si="0"/>
        <v xml:space="preserve"> </v>
      </c>
    </row>
    <row r="28" spans="1:7" hidden="1" outlineLevel="1" x14ac:dyDescent="0.3">
      <c r="A28" s="2"/>
      <c r="B28" s="1" t="s">
        <v>3</v>
      </c>
      <c r="D28" s="2" t="str">
        <f t="shared" si="1"/>
        <v>-</v>
      </c>
      <c r="G28" t="str">
        <f t="shared" si="0"/>
        <v xml:space="preserve"> </v>
      </c>
    </row>
    <row r="29" spans="1:7" hidden="1" outlineLevel="1" x14ac:dyDescent="0.3">
      <c r="A29" s="26" t="s">
        <v>5</v>
      </c>
      <c r="B29" t="s">
        <v>16</v>
      </c>
      <c r="C29" t="str">
        <f>IF(A29="Yes","Please provide evidence that your H&amp;S system contains the required policies and staff are trained - see Audit Guide",IF(A29="No","If no documented policy or none of the above -Not Compliant - develop required policies - See Audit Guide for Credit 1.2b criteria","-"))</f>
        <v>-</v>
      </c>
      <c r="D29" s="2" t="str">
        <f t="shared" si="1"/>
        <v>-</v>
      </c>
      <c r="G29" t="str">
        <f t="shared" si="0"/>
        <v xml:space="preserve"> </v>
      </c>
    </row>
    <row r="30" spans="1:7" x14ac:dyDescent="0.3">
      <c r="A30" s="7"/>
      <c r="B30" s="6"/>
      <c r="C30" s="6"/>
      <c r="D30" s="2" t="str">
        <f t="shared" si="1"/>
        <v>-</v>
      </c>
      <c r="G30" t="str">
        <f t="shared" si="0"/>
        <v xml:space="preserve"> </v>
      </c>
    </row>
    <row r="31" spans="1:7" x14ac:dyDescent="0.3">
      <c r="A31" s="2"/>
      <c r="B31"/>
      <c r="D31" s="2" t="str">
        <f t="shared" si="1"/>
        <v>-</v>
      </c>
      <c r="G31" t="str">
        <f t="shared" si="0"/>
        <v xml:space="preserve"> </v>
      </c>
    </row>
    <row r="32" spans="1:7" s="12" customFormat="1" ht="23.25" customHeight="1" collapsed="1" x14ac:dyDescent="0.3">
      <c r="A32" s="18" t="str">
        <f>IF(SUM(D33)&gt;0,"OK"," ")</f>
        <v xml:space="preserve"> </v>
      </c>
      <c r="B32" s="10" t="s">
        <v>21</v>
      </c>
      <c r="D32" s="2"/>
      <c r="F32" s="12">
        <f>IF(A36="OK",1,0)</f>
        <v>0</v>
      </c>
      <c r="G32" t="str">
        <f t="shared" si="0"/>
        <v xml:space="preserve"> </v>
      </c>
    </row>
    <row r="33" spans="1:7" hidden="1" outlineLevel="1" x14ac:dyDescent="0.3">
      <c r="A33" s="26" t="s">
        <v>5</v>
      </c>
      <c r="B33" t="s">
        <v>22</v>
      </c>
      <c r="C33" t="str">
        <f>IF(A33="Yes","You appear to meet the criteria for pass - please provide evidence of compliance with the requirements - See Audit Guide",IF(A33="No","Not compliant - develop required policy and processes - See audit Guide for Credit 1.3 criteria","-"))</f>
        <v>-</v>
      </c>
      <c r="D33" s="2" t="str">
        <f>IF(A33="Yes",1,"-")</f>
        <v>-</v>
      </c>
      <c r="G33" t="str">
        <f t="shared" si="0"/>
        <v xml:space="preserve"> </v>
      </c>
    </row>
    <row r="34" spans="1:7" x14ac:dyDescent="0.3">
      <c r="A34" s="7"/>
      <c r="B34" s="6"/>
      <c r="C34" s="6"/>
      <c r="D34" s="2" t="str">
        <f>IF(A34="Yes",1,"-")</f>
        <v>-</v>
      </c>
      <c r="G34" t="str">
        <f t="shared" si="0"/>
        <v xml:space="preserve"> </v>
      </c>
    </row>
    <row r="35" spans="1:7" x14ac:dyDescent="0.3">
      <c r="A35" s="2"/>
      <c r="B35"/>
      <c r="G35" t="str">
        <f t="shared" si="0"/>
        <v xml:space="preserve"> </v>
      </c>
    </row>
    <row r="36" spans="1:7" collapsed="1" x14ac:dyDescent="0.3">
      <c r="A36" s="23" t="str">
        <f>IF(SUM(D37:D43)&gt;0,"OK","")</f>
        <v/>
      </c>
      <c r="B36" s="1" t="s">
        <v>46</v>
      </c>
      <c r="D36" s="24" t="str">
        <f>(IF(SUM(D37:D43)&gt;0,1," "))</f>
        <v xml:space="preserve"> </v>
      </c>
      <c r="F36">
        <f>IF(A36="OK",1,0)</f>
        <v>0</v>
      </c>
      <c r="G36" t="str">
        <f t="shared" si="0"/>
        <v xml:space="preserve"> </v>
      </c>
    </row>
    <row r="37" spans="1:7" hidden="1" outlineLevel="1" x14ac:dyDescent="0.3">
      <c r="A37" s="26" t="s">
        <v>5</v>
      </c>
      <c r="B37" t="s">
        <v>17</v>
      </c>
      <c r="C37" t="str">
        <f>IF(A37="Yes","Congratulations you have everything required to pass Credit 2.1 - provide a copy of your certification as evidence",IF(A37="No","Refer below",""))</f>
        <v/>
      </c>
      <c r="D37" s="2" t="str">
        <f t="shared" ref="D37:D43" si="2">IF(A37="Yes",1,"-")</f>
        <v>-</v>
      </c>
      <c r="G37" t="str">
        <f t="shared" si="0"/>
        <v xml:space="preserve"> </v>
      </c>
    </row>
    <row r="38" spans="1:7" hidden="1" outlineLevel="1" x14ac:dyDescent="0.3">
      <c r="A38" s="2"/>
      <c r="B38" s="1" t="s">
        <v>3</v>
      </c>
      <c r="D38" s="2" t="str">
        <f t="shared" si="2"/>
        <v>-</v>
      </c>
      <c r="G38" t="str">
        <f t="shared" si="0"/>
        <v xml:space="preserve"> </v>
      </c>
    </row>
    <row r="39" spans="1:7" hidden="1" outlineLevel="1" x14ac:dyDescent="0.3">
      <c r="A39" s="26" t="s">
        <v>5</v>
      </c>
      <c r="B39" t="s">
        <v>18</v>
      </c>
      <c r="C39" t="str">
        <f>IF(A39="Yes","Congratulations you have everything required to pass Credit 2.1 - provide a copy of your certification as evidence",IF(A39="No","Refer below",""))</f>
        <v/>
      </c>
      <c r="D39" s="2" t="str">
        <f t="shared" si="2"/>
        <v>-</v>
      </c>
      <c r="G39" t="str">
        <f t="shared" si="0"/>
        <v xml:space="preserve"> </v>
      </c>
    </row>
    <row r="40" spans="1:7" hidden="1" outlineLevel="1" x14ac:dyDescent="0.3">
      <c r="A40" s="2"/>
      <c r="B40" s="1" t="s">
        <v>3</v>
      </c>
      <c r="D40" s="2" t="str">
        <f t="shared" si="2"/>
        <v>-</v>
      </c>
      <c r="G40" t="str">
        <f t="shared" si="0"/>
        <v xml:space="preserve"> </v>
      </c>
    </row>
    <row r="41" spans="1:7" hidden="1" outlineLevel="1" x14ac:dyDescent="0.3">
      <c r="A41" s="26" t="s">
        <v>5</v>
      </c>
      <c r="B41" t="s">
        <v>19</v>
      </c>
      <c r="C41" t="str">
        <f>IF(A41="Yes","Congratulations you have everything required to pass Credit 2.1 - provide a copy of your certification as evidence",IF(A41="No","Refer below",""))</f>
        <v/>
      </c>
      <c r="D41" s="2" t="str">
        <f t="shared" si="2"/>
        <v>-</v>
      </c>
      <c r="G41" t="str">
        <f t="shared" si="0"/>
        <v xml:space="preserve"> </v>
      </c>
    </row>
    <row r="42" spans="1:7" hidden="1" outlineLevel="1" x14ac:dyDescent="0.3">
      <c r="A42" s="2"/>
      <c r="B42" s="1" t="s">
        <v>3</v>
      </c>
      <c r="D42" s="2" t="str">
        <f t="shared" si="2"/>
        <v>-</v>
      </c>
      <c r="G42" t="str">
        <f t="shared" si="0"/>
        <v xml:space="preserve"> </v>
      </c>
    </row>
    <row r="43" spans="1:7" hidden="1" outlineLevel="1" x14ac:dyDescent="0.3">
      <c r="A43" s="26" t="s">
        <v>5</v>
      </c>
      <c r="B43" t="s">
        <v>20</v>
      </c>
      <c r="C43" t="str">
        <f>IF(A43="Yes","Please provide evidence that your Environmental Management system contains the required policies and staff are trained - see Audit Guide",IF(A43="No","If none of the above, and no documented EMS, or the EMS doesn't meet the standard - Not Compliant - develop required policies - See Audit Guide",""))</f>
        <v/>
      </c>
      <c r="D43" s="2" t="str">
        <f t="shared" si="2"/>
        <v>-</v>
      </c>
      <c r="G43" t="str">
        <f t="shared" si="0"/>
        <v xml:space="preserve"> </v>
      </c>
    </row>
    <row r="44" spans="1:7" hidden="1" outlineLevel="1" x14ac:dyDescent="0.3">
      <c r="A44" s="2"/>
      <c r="B44"/>
      <c r="G44" t="str">
        <f t="shared" si="0"/>
        <v xml:space="preserve"> </v>
      </c>
    </row>
    <row r="45" spans="1:7" x14ac:dyDescent="0.3">
      <c r="A45" s="7"/>
      <c r="B45" s="6"/>
      <c r="C45" s="6"/>
      <c r="G45" t="str">
        <f t="shared" si="0"/>
        <v xml:space="preserve"> </v>
      </c>
    </row>
    <row r="46" spans="1:7" x14ac:dyDescent="0.3">
      <c r="A46" s="2"/>
      <c r="B46"/>
      <c r="G46" t="str">
        <f t="shared" si="0"/>
        <v xml:space="preserve"> </v>
      </c>
    </row>
    <row r="47" spans="1:7" s="12" customFormat="1" ht="23.25" customHeight="1" collapsed="1" x14ac:dyDescent="0.3">
      <c r="A47" s="20" t="str">
        <f>IF(E47&gt;0,"OK","")</f>
        <v/>
      </c>
      <c r="B47" s="10" t="s">
        <v>47</v>
      </c>
      <c r="D47" s="11"/>
      <c r="E47" s="12">
        <f>SUM(D48:D50)</f>
        <v>0</v>
      </c>
      <c r="F47" s="12">
        <f>IF(A47="OK",1,0)</f>
        <v>0</v>
      </c>
      <c r="G47" t="str">
        <f t="shared" si="0"/>
        <v xml:space="preserve"> </v>
      </c>
    </row>
    <row r="48" spans="1:7" hidden="1" outlineLevel="1" x14ac:dyDescent="0.3">
      <c r="A48" s="26" t="s">
        <v>5</v>
      </c>
      <c r="B48" t="s">
        <v>48</v>
      </c>
      <c r="C48" t="str">
        <f>IF(A48="Yes","Please complete the 'Mandatory Letter of Assurance' template provided in the Audit Portal",IF(A48="No","Refer below"," "))</f>
        <v xml:space="preserve"> </v>
      </c>
      <c r="D48" s="2">
        <f>IF(A48="Yes",1,0)</f>
        <v>0</v>
      </c>
      <c r="G48" t="str">
        <f t="shared" si="0"/>
        <v xml:space="preserve"> </v>
      </c>
    </row>
    <row r="49" spans="1:7" hidden="1" outlineLevel="1" x14ac:dyDescent="0.3">
      <c r="A49" s="2"/>
      <c r="B49" s="1" t="s">
        <v>3</v>
      </c>
      <c r="G49" t="str">
        <f t="shared" si="0"/>
        <v xml:space="preserve"> </v>
      </c>
    </row>
    <row r="50" spans="1:7" hidden="1" outlineLevel="1" x14ac:dyDescent="0.3">
      <c r="A50" s="26" t="s">
        <v>5</v>
      </c>
      <c r="B50" t="s">
        <v>49</v>
      </c>
      <c r="C50" t="str">
        <f>IF(A50="Yes","You appear to meet requirements for 3.1 - please confirm with evidence  demonstating compliance with Audit Guide Credit 3.1 requirements", IF(A50="No","If you do not meet either requirements in this section - Non Compliant", " "))</f>
        <v xml:space="preserve"> </v>
      </c>
      <c r="D50" s="2">
        <f>IF(A50="Yes",1,0)</f>
        <v>0</v>
      </c>
      <c r="G50" t="str">
        <f t="shared" si="0"/>
        <v xml:space="preserve"> </v>
      </c>
    </row>
    <row r="51" spans="1:7" x14ac:dyDescent="0.3">
      <c r="A51" s="7"/>
      <c r="B51" s="6"/>
      <c r="C51" s="6"/>
      <c r="G51" t="str">
        <f t="shared" si="0"/>
        <v xml:space="preserve"> </v>
      </c>
    </row>
    <row r="52" spans="1:7" ht="15.75" customHeight="1" x14ac:dyDescent="0.3">
      <c r="A52" s="2"/>
      <c r="B52"/>
      <c r="G52" t="str">
        <f t="shared" si="0"/>
        <v xml:space="preserve"> </v>
      </c>
    </row>
    <row r="53" spans="1:7" s="12" customFormat="1" ht="23.25" customHeight="1" collapsed="1" x14ac:dyDescent="0.3">
      <c r="A53" s="18" t="str">
        <f>IF(SUM(D54:D61)&gt;0,"OK"," ")</f>
        <v xml:space="preserve"> </v>
      </c>
      <c r="B53" s="17" t="s">
        <v>23</v>
      </c>
      <c r="D53" s="2"/>
      <c r="F53" s="12">
        <f>IF(A53="OK",1,0)</f>
        <v>0</v>
      </c>
      <c r="G53" t="str">
        <f t="shared" si="0"/>
        <v xml:space="preserve"> </v>
      </c>
    </row>
    <row r="54" spans="1:7" hidden="1" outlineLevel="1" x14ac:dyDescent="0.3">
      <c r="A54" s="26" t="s">
        <v>5</v>
      </c>
      <c r="B54" t="s">
        <v>11</v>
      </c>
      <c r="C54" t="str">
        <f>IF(A54="Yes","Congratulations you have everything required to pass Credit 1.2b - provide a copy of your certification as evidence",IF(A54="No","Refer below","-"))</f>
        <v>-</v>
      </c>
      <c r="D54" s="2" t="str">
        <f t="shared" ref="D54:D61" si="3">IF(A54="Yes",1,"-")</f>
        <v>-</v>
      </c>
      <c r="G54" t="str">
        <f t="shared" si="0"/>
        <v xml:space="preserve"> </v>
      </c>
    </row>
    <row r="55" spans="1:7" hidden="1" outlineLevel="1" x14ac:dyDescent="0.3">
      <c r="A55" s="2"/>
      <c r="B55" s="1" t="s">
        <v>3</v>
      </c>
      <c r="D55" s="2" t="str">
        <f t="shared" si="3"/>
        <v>-</v>
      </c>
      <c r="G55" t="str">
        <f t="shared" si="0"/>
        <v xml:space="preserve"> </v>
      </c>
    </row>
    <row r="56" spans="1:7" hidden="1" outlineLevel="1" x14ac:dyDescent="0.3">
      <c r="A56" s="26" t="s">
        <v>5</v>
      </c>
      <c r="B56" t="s">
        <v>14</v>
      </c>
      <c r="C56" t="str">
        <f>IF(A56="Yes","Congratulations you have everything required to pass Credit 1.2b - provide a copy of your certification as evidence",IF(A56="No","Refer below","-"))</f>
        <v>-</v>
      </c>
      <c r="D56" s="2" t="str">
        <f t="shared" si="3"/>
        <v>-</v>
      </c>
      <c r="G56" t="str">
        <f t="shared" si="0"/>
        <v xml:space="preserve"> </v>
      </c>
    </row>
    <row r="57" spans="1:7" hidden="1" outlineLevel="1" x14ac:dyDescent="0.3">
      <c r="A57" s="2"/>
      <c r="B57" s="1" t="s">
        <v>3</v>
      </c>
      <c r="D57" s="2" t="str">
        <f t="shared" si="3"/>
        <v>-</v>
      </c>
      <c r="G57" t="str">
        <f t="shared" si="0"/>
        <v xml:space="preserve"> </v>
      </c>
    </row>
    <row r="58" spans="1:7" hidden="1" outlineLevel="1" x14ac:dyDescent="0.3">
      <c r="A58" s="26" t="s">
        <v>5</v>
      </c>
      <c r="B58" t="s">
        <v>15</v>
      </c>
      <c r="C58" t="str">
        <f>IF(A58="Yes","Congratulations you have everything required to pass Credit 1.2b - provide a copy of your certification as evidence",IF(A58="No","Refer below","-"))</f>
        <v>-</v>
      </c>
      <c r="D58" s="2" t="str">
        <f t="shared" si="3"/>
        <v>-</v>
      </c>
      <c r="G58" t="str">
        <f t="shared" si="0"/>
        <v xml:space="preserve"> </v>
      </c>
    </row>
    <row r="59" spans="1:7" hidden="1" outlineLevel="1" x14ac:dyDescent="0.3">
      <c r="A59" s="2"/>
      <c r="B59" s="1" t="s">
        <v>3</v>
      </c>
      <c r="D59" s="2" t="str">
        <f t="shared" si="3"/>
        <v>-</v>
      </c>
      <c r="G59" t="str">
        <f t="shared" si="0"/>
        <v xml:space="preserve"> </v>
      </c>
    </row>
    <row r="60" spans="1:7" hidden="1" outlineLevel="1" x14ac:dyDescent="0.3">
      <c r="A60" s="26" t="s">
        <v>5</v>
      </c>
      <c r="B60" t="s">
        <v>16</v>
      </c>
      <c r="C60" t="str">
        <f>IF(A60="Yes","Please provide evidence that your H&amp;S system contains the required policies and staff are trained - see Audit Guide",IF(A60="No","If no documented policy or none of the above -Not Compliant - develop required policies - See Audit Guide for Credit 3.2 criteria","-"))</f>
        <v>-</v>
      </c>
      <c r="D60" s="2" t="str">
        <f t="shared" si="3"/>
        <v>-</v>
      </c>
      <c r="G60" t="str">
        <f t="shared" si="0"/>
        <v xml:space="preserve"> </v>
      </c>
    </row>
    <row r="61" spans="1:7" x14ac:dyDescent="0.3">
      <c r="A61" s="7"/>
      <c r="B61" s="6"/>
      <c r="C61" s="6"/>
      <c r="D61" s="2" t="str">
        <f t="shared" si="3"/>
        <v>-</v>
      </c>
      <c r="G61" t="str">
        <f t="shared" si="0"/>
        <v xml:space="preserve"> </v>
      </c>
    </row>
    <row r="62" spans="1:7" x14ac:dyDescent="0.3">
      <c r="A62" s="2"/>
      <c r="B62"/>
      <c r="G62" t="str">
        <f t="shared" si="0"/>
        <v xml:space="preserve"> </v>
      </c>
    </row>
    <row r="63" spans="1:7" s="12" customFormat="1" ht="23.25" customHeight="1" collapsed="1" x14ac:dyDescent="0.3">
      <c r="A63" s="18" t="str">
        <f>IF(D64=1,"OK",IF(SUM(E67:E89)=5,"OK"," "))</f>
        <v xml:space="preserve"> </v>
      </c>
      <c r="B63" s="10" t="s">
        <v>24</v>
      </c>
      <c r="D63" s="2"/>
      <c r="F63" s="12">
        <f>IF(A63="OK",1,0)</f>
        <v>0</v>
      </c>
      <c r="G63" t="str">
        <f t="shared" si="0"/>
        <v xml:space="preserve"> </v>
      </c>
    </row>
    <row r="64" spans="1:7" hidden="1" outlineLevel="1" x14ac:dyDescent="0.3">
      <c r="A64" s="26" t="s">
        <v>5</v>
      </c>
      <c r="B64" t="s">
        <v>41</v>
      </c>
      <c r="C64" t="str">
        <f>IF(A64="Yes","To enact the grace period you need to show evidence that you have reached out to your steel suppliers for the required evidence on the prescribed form",IF(A64="No","Refer below if grace period not invoked and respond to: 4.1a/4.1b/4.1c/4.1d","-"))</f>
        <v>-</v>
      </c>
      <c r="D64" s="2" t="str">
        <f>IF(A64="Yes",1," ")</f>
        <v xml:space="preserve"> </v>
      </c>
      <c r="G64" t="str">
        <f t="shared" si="0"/>
        <v xml:space="preserve"> </v>
      </c>
    </row>
    <row r="65" spans="1:7" hidden="1" outlineLevel="1" x14ac:dyDescent="0.3">
      <c r="A65" s="2"/>
      <c r="B65" s="16" t="s">
        <v>32</v>
      </c>
      <c r="D65" s="2" t="str">
        <f>IF(A68="Yes",1,"-")</f>
        <v>-</v>
      </c>
      <c r="G65" t="str">
        <f t="shared" si="0"/>
        <v xml:space="preserve"> </v>
      </c>
    </row>
    <row r="66" spans="1:7" hidden="1" outlineLevel="1" x14ac:dyDescent="0.3">
      <c r="A66" s="2"/>
      <c r="B66"/>
      <c r="G66" t="str">
        <f t="shared" si="0"/>
        <v xml:space="preserve"> </v>
      </c>
    </row>
    <row r="67" spans="1:7" hidden="1" outlineLevel="1" x14ac:dyDescent="0.3">
      <c r="A67" s="19" t="str">
        <f>IF(E67&gt;0,"OK"," ")</f>
        <v xml:space="preserve"> </v>
      </c>
      <c r="B67" s="15" t="s">
        <v>29</v>
      </c>
      <c r="C67" s="4"/>
      <c r="E67" s="2">
        <f>IF(SUM(D68:D70)&gt;0,1,0)</f>
        <v>0</v>
      </c>
      <c r="G67" t="str">
        <f t="shared" si="0"/>
        <v xml:space="preserve"> </v>
      </c>
    </row>
    <row r="68" spans="1:7" hidden="1" outlineLevel="1" x14ac:dyDescent="0.3">
      <c r="A68" s="26" t="s">
        <v>5</v>
      </c>
      <c r="B68" t="s">
        <v>25</v>
      </c>
      <c r="C68" t="str">
        <f>IF(A68="Yes","You appear to met the criteria for a pass - please provide evidence of supplier certifications and % purchases from those suppliers compared to total",IF(A68="No","Refer below","-"))</f>
        <v>-</v>
      </c>
      <c r="D68" s="2" t="str">
        <f>IF(A68="Yes",1,"-")</f>
        <v>-</v>
      </c>
      <c r="G68" t="str">
        <f t="shared" si="0"/>
        <v xml:space="preserve"> </v>
      </c>
    </row>
    <row r="69" spans="1:7" hidden="1" outlineLevel="1" x14ac:dyDescent="0.3">
      <c r="A69" s="2"/>
      <c r="B69" s="1" t="s">
        <v>3</v>
      </c>
      <c r="G69" t="str">
        <f t="shared" si="0"/>
        <v xml:space="preserve"> </v>
      </c>
    </row>
    <row r="70" spans="1:7" hidden="1" outlineLevel="1" x14ac:dyDescent="0.3">
      <c r="A70" s="26" t="s">
        <v>5</v>
      </c>
      <c r="B70" t="s">
        <v>28</v>
      </c>
      <c r="C70" t="str">
        <f>IF(A70="Yes","You appear to meet the criteria for pass - please provide evidence of compliance with the requirements - See Audit Guide",IF(A70="No","If response is 'no' to all options under Credit 4.1a - Non Compliant - refer to Audit Guide","-"))</f>
        <v>-</v>
      </c>
      <c r="D70" s="2" t="str">
        <f>IF(A70="Yes",1,"-")</f>
        <v>-</v>
      </c>
      <c r="G70" t="str">
        <f t="shared" si="0"/>
        <v xml:space="preserve"> </v>
      </c>
    </row>
    <row r="71" spans="1:7" hidden="1" outlineLevel="1" x14ac:dyDescent="0.3">
      <c r="A71" s="21" t="str">
        <f>IF(E71&gt;0,"OK"," ")</f>
        <v xml:space="preserve"> </v>
      </c>
      <c r="B71" s="15" t="s">
        <v>30</v>
      </c>
      <c r="C71" s="4"/>
      <c r="E71" s="2">
        <f>IF(SUM(D72:D74)&gt;0,1,0)</f>
        <v>0</v>
      </c>
      <c r="G71" t="str">
        <f t="shared" si="0"/>
        <v xml:space="preserve"> </v>
      </c>
    </row>
    <row r="72" spans="1:7" hidden="1" outlineLevel="1" x14ac:dyDescent="0.3">
      <c r="A72" s="26" t="s">
        <v>5</v>
      </c>
      <c r="B72" t="s">
        <v>26</v>
      </c>
      <c r="C72" t="str">
        <f>IF(A72="Yes","You appear to met the criteria for a pass - please provide evidence of supplier certifications and % purchases from those suppliers compared to total",IF(A72="No","Refer below","-"))</f>
        <v>-</v>
      </c>
      <c r="D72" s="2" t="str">
        <f>IF(A72="Yes",1,"-")</f>
        <v>-</v>
      </c>
      <c r="G72" t="str">
        <f t="shared" si="0"/>
        <v xml:space="preserve"> </v>
      </c>
    </row>
    <row r="73" spans="1:7" hidden="1" outlineLevel="1" x14ac:dyDescent="0.3">
      <c r="A73" s="2"/>
      <c r="B73" s="1" t="s">
        <v>3</v>
      </c>
      <c r="D73" s="2" t="str">
        <f>IF(A73="Yes",1,"-")</f>
        <v>-</v>
      </c>
      <c r="G73" t="str">
        <f t="shared" si="0"/>
        <v xml:space="preserve"> </v>
      </c>
    </row>
    <row r="74" spans="1:7" hidden="1" outlineLevel="1" x14ac:dyDescent="0.3">
      <c r="A74" s="26" t="s">
        <v>5</v>
      </c>
      <c r="B74" s="6" t="s">
        <v>27</v>
      </c>
      <c r="C74" s="6" t="str">
        <f>IF(A74="Yes","You appear to met the criteria for a pass - please provide evidence of supplier compliance as per Credit 4.1b in the Audit Guide", IF(A74="No","If 'no' to both options for Credit 4.1b - Non Compliant - refer to Audit guide","-"))</f>
        <v>-</v>
      </c>
      <c r="D74" s="2" t="str">
        <f>IF(A74="Yes",1,"-")</f>
        <v>-</v>
      </c>
      <c r="G74" t="str">
        <f t="shared" ref="G74:G94" si="4">IF(F74=1,"Pass"," ")</f>
        <v xml:space="preserve"> </v>
      </c>
    </row>
    <row r="75" spans="1:7" hidden="1" outlineLevel="1" x14ac:dyDescent="0.3">
      <c r="A75" s="22" t="str">
        <f>IF(E75&gt;0,"OK"," ")</f>
        <v xml:space="preserve"> </v>
      </c>
      <c r="B75" s="1" t="s">
        <v>33</v>
      </c>
      <c r="E75" s="2">
        <f>IF(SUM(D76:D78)&gt;0,1,0)</f>
        <v>0</v>
      </c>
      <c r="G75" t="str">
        <f t="shared" si="4"/>
        <v xml:space="preserve"> </v>
      </c>
    </row>
    <row r="76" spans="1:7" hidden="1" outlineLevel="1" x14ac:dyDescent="0.3">
      <c r="A76" s="26" t="s">
        <v>5</v>
      </c>
      <c r="B76" t="s">
        <v>25</v>
      </c>
      <c r="C76" t="str">
        <f>IF(A76="Yes","You appear to met the criteria for a pass - please provide evidence of supplier certifications and % purchases from those suppliers compared to total",IF(A76="No","Refer below","-"))</f>
        <v>-</v>
      </c>
      <c r="D76" s="2" t="str">
        <f>IF(A76="Yes",1,"-")</f>
        <v>-</v>
      </c>
      <c r="G76" t="str">
        <f t="shared" si="4"/>
        <v xml:space="preserve"> </v>
      </c>
    </row>
    <row r="77" spans="1:7" hidden="1" outlineLevel="1" x14ac:dyDescent="0.3">
      <c r="A77" s="2"/>
      <c r="B77" s="1" t="s">
        <v>3</v>
      </c>
      <c r="D77" s="2" t="str">
        <f>IF(A77="Yes",1,"-")</f>
        <v>-</v>
      </c>
      <c r="G77" t="str">
        <f t="shared" si="4"/>
        <v xml:space="preserve"> </v>
      </c>
    </row>
    <row r="78" spans="1:7" hidden="1" outlineLevel="1" x14ac:dyDescent="0.3">
      <c r="A78" s="26" t="s">
        <v>5</v>
      </c>
      <c r="B78" s="6" t="s">
        <v>34</v>
      </c>
      <c r="C78" s="6" t="str">
        <f>IF(A78="Yes","You appear to met the criteria for a pass - please provide evidence of supplier certifications and % purchases from those suppliers compared to total",IF(A78="No","If 'no' to both options for Credit 4.1c - Non Compliant - refer to Audit Guide","-"))</f>
        <v>-</v>
      </c>
      <c r="D78" s="2" t="str">
        <f>IF(A78="Yes",1,"-")</f>
        <v>-</v>
      </c>
      <c r="G78" t="str">
        <f t="shared" si="4"/>
        <v xml:space="preserve"> </v>
      </c>
    </row>
    <row r="79" spans="1:7" hidden="1" outlineLevel="1" x14ac:dyDescent="0.3">
      <c r="A79" s="22" t="str">
        <f>IF(E79&gt;0,"OK"," ")</f>
        <v xml:space="preserve"> </v>
      </c>
      <c r="B79" s="1" t="s">
        <v>35</v>
      </c>
      <c r="E79" s="2">
        <f>IF(SUM(D80:D84)&gt;0,1,0)</f>
        <v>0</v>
      </c>
      <c r="G79" t="str">
        <f t="shared" si="4"/>
        <v xml:space="preserve"> </v>
      </c>
    </row>
    <row r="80" spans="1:7" hidden="1" outlineLevel="1" x14ac:dyDescent="0.3">
      <c r="A80" s="26" t="s">
        <v>5</v>
      </c>
      <c r="B80" t="str">
        <f>B76</f>
        <v>The suppliers of 70% of our steel purchases have ASI or SSC RPP certification</v>
      </c>
      <c r="C80" t="str">
        <f>IF(A80="Yes","You appear to met the criteria for a pass - please provide evidence of supplier certifications and % purchases from those suppliers compared to total",IF(A80="No","Refer below","-"))</f>
        <v>-</v>
      </c>
      <c r="D80" s="2" t="str">
        <f>IF(A80="Yes",1,"-")</f>
        <v>-</v>
      </c>
      <c r="G80" t="str">
        <f t="shared" si="4"/>
        <v xml:space="preserve"> </v>
      </c>
    </row>
    <row r="81" spans="1:7" hidden="1" outlineLevel="1" x14ac:dyDescent="0.3">
      <c r="A81" s="2"/>
      <c r="B81" s="1" t="s">
        <v>3</v>
      </c>
      <c r="D81" s="2" t="str">
        <f>IF(A81="Yes",1,"-")</f>
        <v>-</v>
      </c>
      <c r="G81" t="str">
        <f t="shared" si="4"/>
        <v xml:space="preserve"> </v>
      </c>
    </row>
    <row r="82" spans="1:7" hidden="1" outlineLevel="1" x14ac:dyDescent="0.3">
      <c r="A82" s="26" t="s">
        <v>5</v>
      </c>
      <c r="B82" t="s">
        <v>36</v>
      </c>
      <c r="C82" t="str">
        <f>IF(A82="Yes","You appear to met the criteria for a pass - please provide evidence of supplier water use reductions and % purchases from those suppliers compared to total",IF(A82="No","Refer below","-"))</f>
        <v>-</v>
      </c>
      <c r="D82" s="2" t="str">
        <f>IF(A82="Yes",1,"-")</f>
        <v>-</v>
      </c>
      <c r="G82" t="str">
        <f t="shared" si="4"/>
        <v xml:space="preserve"> </v>
      </c>
    </row>
    <row r="83" spans="1:7" hidden="1" outlineLevel="1" x14ac:dyDescent="0.3">
      <c r="A83" s="2"/>
      <c r="B83" s="1" t="s">
        <v>3</v>
      </c>
      <c r="D83" s="2" t="str">
        <f>IF(A83="Yes",1,"-")</f>
        <v>-</v>
      </c>
      <c r="G83" t="str">
        <f t="shared" si="4"/>
        <v xml:space="preserve"> </v>
      </c>
    </row>
    <row r="84" spans="1:7" hidden="1" outlineLevel="1" x14ac:dyDescent="0.3">
      <c r="A84" s="26" t="s">
        <v>5</v>
      </c>
      <c r="B84" s="6" t="s">
        <v>37</v>
      </c>
      <c r="C84" s="6" t="str">
        <f>IF(A84="Yes","You appear to met the criteria for a pass - please provide evidence of supplier certifications and % purchases from those suppliers compared to total",IF(A84="No","If 'no' to all options for Credit 4.1d - Non Compliant - refer to Audit Guide","-"))</f>
        <v>-</v>
      </c>
      <c r="D84" s="2" t="str">
        <f>IF(A84="Yes",1,"-")</f>
        <v>-</v>
      </c>
      <c r="G84" t="str">
        <f t="shared" si="4"/>
        <v xml:space="preserve"> </v>
      </c>
    </row>
    <row r="85" spans="1:7" hidden="1" outlineLevel="1" x14ac:dyDescent="0.3">
      <c r="A85" s="22" t="str">
        <f>IF(E85&gt;0,"OK"," ")</f>
        <v xml:space="preserve"> </v>
      </c>
      <c r="B85" s="1" t="s">
        <v>39</v>
      </c>
      <c r="E85" s="2">
        <f>IF(SUM(D86:D92)&gt;0,1,0)</f>
        <v>0</v>
      </c>
      <c r="G85" t="str">
        <f t="shared" si="4"/>
        <v xml:space="preserve"> </v>
      </c>
    </row>
    <row r="86" spans="1:7" hidden="1" outlineLevel="1" x14ac:dyDescent="0.3">
      <c r="A86" s="26" t="s">
        <v>5</v>
      </c>
      <c r="B86" t="s">
        <v>43</v>
      </c>
      <c r="C86" t="str">
        <f>IF(A86="Yes","Congratulations you have everything required to pass Credit 4.1e -  you will need a copy of your certification as evidence",IF(A10="No","Refer below","-"))</f>
        <v>-</v>
      </c>
      <c r="D86" s="2" t="str">
        <f t="shared" ref="D86:D92" si="5">IF(A86="Yes",1,"-")</f>
        <v>-</v>
      </c>
      <c r="G86" t="str">
        <f t="shared" si="4"/>
        <v xml:space="preserve"> </v>
      </c>
    </row>
    <row r="87" spans="1:7" hidden="1" outlineLevel="1" x14ac:dyDescent="0.3">
      <c r="A87" s="2"/>
      <c r="B87" s="1" t="s">
        <v>3</v>
      </c>
      <c r="D87" s="2" t="str">
        <f t="shared" si="5"/>
        <v>-</v>
      </c>
      <c r="G87" t="str">
        <f t="shared" si="4"/>
        <v xml:space="preserve"> </v>
      </c>
    </row>
    <row r="88" spans="1:7" hidden="1" outlineLevel="1" x14ac:dyDescent="0.3">
      <c r="A88" s="26" t="s">
        <v>5</v>
      </c>
      <c r="B88" t="s">
        <v>40</v>
      </c>
      <c r="C88" t="str">
        <f>IF(A88="Yes","Congratulations you have everything required to pass Credit 4.1e -  you will need a copy of your certification as evidence",IF(A10="No","Refer below","-"))</f>
        <v>-</v>
      </c>
      <c r="D88" s="2" t="str">
        <f t="shared" si="5"/>
        <v>-</v>
      </c>
      <c r="G88" t="str">
        <f t="shared" si="4"/>
        <v xml:space="preserve"> </v>
      </c>
    </row>
    <row r="89" spans="1:7" hidden="1" outlineLevel="1" x14ac:dyDescent="0.3">
      <c r="A89" s="2"/>
      <c r="B89" s="1" t="s">
        <v>3</v>
      </c>
      <c r="D89" s="2" t="str">
        <f t="shared" si="5"/>
        <v>-</v>
      </c>
      <c r="G89" t="str">
        <f t="shared" si="4"/>
        <v xml:space="preserve"> </v>
      </c>
    </row>
    <row r="90" spans="1:7" hidden="1" outlineLevel="1" x14ac:dyDescent="0.3">
      <c r="A90" s="26" t="s">
        <v>5</v>
      </c>
      <c r="B90" t="s">
        <v>42</v>
      </c>
      <c r="C90" t="str">
        <f>IF(A90="Yes","Congratulations you have everything required to pass Credit 4.1e -  you will need a copy of your certification as evidence",IF(A10="No","Refer below","-"))</f>
        <v>-</v>
      </c>
      <c r="D90" s="2" t="str">
        <f t="shared" si="5"/>
        <v>-</v>
      </c>
      <c r="G90" t="str">
        <f t="shared" si="4"/>
        <v xml:space="preserve"> </v>
      </c>
    </row>
    <row r="91" spans="1:7" hidden="1" outlineLevel="1" x14ac:dyDescent="0.3">
      <c r="A91" s="2"/>
      <c r="B91" s="1" t="s">
        <v>3</v>
      </c>
      <c r="D91" s="2" t="str">
        <f t="shared" si="5"/>
        <v>-</v>
      </c>
      <c r="G91" t="str">
        <f t="shared" si="4"/>
        <v xml:space="preserve"> </v>
      </c>
    </row>
    <row r="92" spans="1:7" hidden="1" outlineLevel="1" x14ac:dyDescent="0.3">
      <c r="A92" s="26" t="s">
        <v>5</v>
      </c>
      <c r="B92" t="s">
        <v>44</v>
      </c>
      <c r="C92" t="str">
        <f>IF(A92="Yes","You appear to met the criteria for a pass - please provide evidence of supplier certifications and % purchases from those suppliers compared to total",IF(A92="No","If 'no' to all options for Credit 4.1e - Non Compliant - refer to Audit Guide","-"))</f>
        <v>-</v>
      </c>
      <c r="D92" s="2" t="str">
        <f t="shared" si="5"/>
        <v>-</v>
      </c>
      <c r="G92" t="str">
        <f t="shared" si="4"/>
        <v xml:space="preserve"> </v>
      </c>
    </row>
    <row r="93" spans="1:7" x14ac:dyDescent="0.3">
      <c r="A93" s="7"/>
      <c r="B93" s="6"/>
      <c r="C93" s="6"/>
      <c r="G93" t="str">
        <f t="shared" si="4"/>
        <v xml:space="preserve"> </v>
      </c>
    </row>
    <row r="94" spans="1:7" x14ac:dyDescent="0.3">
      <c r="G94" t="str">
        <f t="shared" si="4"/>
        <v xml:space="preserve"> </v>
      </c>
    </row>
    <row r="95" spans="1:7" ht="15" thickBot="1" x14ac:dyDescent="0.35">
      <c r="F95" s="64">
        <f>SUM(F9:F63)</f>
        <v>0</v>
      </c>
    </row>
    <row r="96" spans="1:7" x14ac:dyDescent="0.3">
      <c r="A96" t="s">
        <v>109</v>
      </c>
    </row>
  </sheetData>
  <sheetProtection sheet="1" formatRows="0" selectLockedCells="1"/>
  <conditionalFormatting sqref="A12">
    <cfRule type="containsText" dxfId="144" priority="39" operator="containsText" text="Yes">
      <formula>NOT(ISERROR(SEARCH("Yes",A12)))</formula>
    </cfRule>
  </conditionalFormatting>
  <conditionalFormatting sqref="A15">
    <cfRule type="containsText" dxfId="143" priority="10" operator="containsText" text="OK">
      <formula>NOT(ISERROR(SEARCH("OK",A15)))</formula>
    </cfRule>
  </conditionalFormatting>
  <conditionalFormatting sqref="A16">
    <cfRule type="containsText" dxfId="142" priority="38" operator="containsText" text="Yes">
      <formula>NOT(ISERROR(SEARCH("Yes",A16)))</formula>
    </cfRule>
  </conditionalFormatting>
  <conditionalFormatting sqref="A18:A19">
    <cfRule type="containsText" dxfId="141" priority="37" operator="containsText" text="Yes">
      <formula>NOT(ISERROR(SEARCH("Yes",A18)))</formula>
    </cfRule>
  </conditionalFormatting>
  <conditionalFormatting sqref="A22">
    <cfRule type="containsText" dxfId="140" priority="9" operator="containsText" text="OK">
      <formula>NOT(ISERROR(SEARCH("OK",A22)))</formula>
    </cfRule>
  </conditionalFormatting>
  <conditionalFormatting sqref="A23">
    <cfRule type="containsText" dxfId="139" priority="36" operator="containsText" text="Yes">
      <formula>NOT(ISERROR(SEARCH("Yes",A23)))</formula>
    </cfRule>
  </conditionalFormatting>
  <conditionalFormatting sqref="A25">
    <cfRule type="containsText" dxfId="138" priority="35" operator="containsText" text="Yes">
      <formula>NOT(ISERROR(SEARCH("Yes",A25)))</formula>
    </cfRule>
  </conditionalFormatting>
  <conditionalFormatting sqref="A27">
    <cfRule type="containsText" dxfId="137" priority="34" operator="containsText" text="Yes">
      <formula>NOT(ISERROR(SEARCH("Yes",A27)))</formula>
    </cfRule>
  </conditionalFormatting>
  <conditionalFormatting sqref="A29">
    <cfRule type="containsText" dxfId="136" priority="33" operator="containsText" text="Yes">
      <formula>NOT(ISERROR(SEARCH("Yes",A29)))</formula>
    </cfRule>
  </conditionalFormatting>
  <conditionalFormatting sqref="A32">
    <cfRule type="containsText" dxfId="135" priority="5" operator="containsText" text="OK">
      <formula>NOT(ISERROR(SEARCH("OK",A32)))</formula>
    </cfRule>
  </conditionalFormatting>
  <conditionalFormatting sqref="A33">
    <cfRule type="containsText" dxfId="134" priority="28" operator="containsText" text="Yes">
      <formula>NOT(ISERROR(SEARCH("Yes",A33)))</formula>
    </cfRule>
  </conditionalFormatting>
  <conditionalFormatting sqref="A36">
    <cfRule type="containsText" dxfId="133" priority="4" operator="containsText" text="OK">
      <formula>NOT(ISERROR(SEARCH("OK",A36)))</formula>
    </cfRule>
  </conditionalFormatting>
  <conditionalFormatting sqref="A37">
    <cfRule type="containsText" dxfId="132" priority="32" operator="containsText" text="Yes">
      <formula>NOT(ISERROR(SEARCH("Yes",A37)))</formula>
    </cfRule>
  </conditionalFormatting>
  <conditionalFormatting sqref="A39">
    <cfRule type="containsText" dxfId="131" priority="31" operator="containsText" text="Yes">
      <formula>NOT(ISERROR(SEARCH("Yes",A39)))</formula>
    </cfRule>
  </conditionalFormatting>
  <conditionalFormatting sqref="A41">
    <cfRule type="containsText" dxfId="130" priority="30" operator="containsText" text="Yes">
      <formula>NOT(ISERROR(SEARCH("Yes",A41)))</formula>
    </cfRule>
  </conditionalFormatting>
  <conditionalFormatting sqref="A43">
    <cfRule type="containsText" dxfId="129" priority="29" operator="containsText" text="Yes">
      <formula>NOT(ISERROR(SEARCH("Yes",A43)))</formula>
    </cfRule>
  </conditionalFormatting>
  <conditionalFormatting sqref="A47">
    <cfRule type="containsText" dxfId="128" priority="1" operator="containsText" text="OK">
      <formula>NOT(ISERROR(SEARCH("OK",A47)))</formula>
    </cfRule>
  </conditionalFormatting>
  <conditionalFormatting sqref="A48">
    <cfRule type="containsText" dxfId="127" priority="3" operator="containsText" text="Yes">
      <formula>NOT(ISERROR(SEARCH("Yes",A48)))</formula>
    </cfRule>
  </conditionalFormatting>
  <conditionalFormatting sqref="A50">
    <cfRule type="containsText" dxfId="126" priority="2" operator="containsText" text="Yes">
      <formula>NOT(ISERROR(SEARCH("Yes",A50)))</formula>
    </cfRule>
  </conditionalFormatting>
  <conditionalFormatting sqref="A53">
    <cfRule type="containsText" dxfId="125" priority="6" operator="containsText" text="OK">
      <formula>NOT(ISERROR(SEARCH("OK",A53)))</formula>
    </cfRule>
  </conditionalFormatting>
  <conditionalFormatting sqref="A54">
    <cfRule type="containsText" dxfId="124" priority="27" operator="containsText" text="Yes">
      <formula>NOT(ISERROR(SEARCH("Yes",A54)))</formula>
    </cfRule>
  </conditionalFormatting>
  <conditionalFormatting sqref="A56">
    <cfRule type="containsText" dxfId="123" priority="26" operator="containsText" text="Yes">
      <formula>NOT(ISERROR(SEARCH("Yes",A56)))</formula>
    </cfRule>
  </conditionalFormatting>
  <conditionalFormatting sqref="A58">
    <cfRule type="containsText" dxfId="122" priority="25" operator="containsText" text="Yes">
      <formula>NOT(ISERROR(SEARCH("Yes",A58)))</formula>
    </cfRule>
  </conditionalFormatting>
  <conditionalFormatting sqref="A60">
    <cfRule type="containsText" dxfId="121" priority="24" operator="containsText" text="Yes">
      <formula>NOT(ISERROR(SEARCH("Yes",A60)))</formula>
    </cfRule>
  </conditionalFormatting>
  <conditionalFormatting sqref="A63">
    <cfRule type="containsText" dxfId="120" priority="7" operator="containsText" text="OK">
      <formula>NOT(ISERROR(SEARCH("OK",A63)))</formula>
    </cfRule>
  </conditionalFormatting>
  <conditionalFormatting sqref="A64:A68">
    <cfRule type="containsText" dxfId="119" priority="23" operator="containsText" text="Yes">
      <formula>NOT(ISERROR(SEARCH("Yes",A64)))</formula>
    </cfRule>
  </conditionalFormatting>
  <conditionalFormatting sqref="A67 A71 A75 A79 A85">
    <cfRule type="containsText" dxfId="118" priority="8" operator="containsText" text="OK">
      <formula>NOT(ISERROR(SEARCH("OK",A67)))</formula>
    </cfRule>
  </conditionalFormatting>
  <conditionalFormatting sqref="A70">
    <cfRule type="containsText" dxfId="117" priority="22" operator="containsText" text="Yes">
      <formula>NOT(ISERROR(SEARCH("Yes",A70)))</formula>
    </cfRule>
  </conditionalFormatting>
  <conditionalFormatting sqref="A72">
    <cfRule type="containsText" dxfId="116" priority="21" operator="containsText" text="Yes">
      <formula>NOT(ISERROR(SEARCH("Yes",A72)))</formula>
    </cfRule>
  </conditionalFormatting>
  <conditionalFormatting sqref="A74">
    <cfRule type="containsText" dxfId="115" priority="20" operator="containsText" text="Yes">
      <formula>NOT(ISERROR(SEARCH("Yes",A74)))</formula>
    </cfRule>
  </conditionalFormatting>
  <conditionalFormatting sqref="A76">
    <cfRule type="containsText" dxfId="114" priority="19" operator="containsText" text="Yes">
      <formula>NOT(ISERROR(SEARCH("Yes",A76)))</formula>
    </cfRule>
  </conditionalFormatting>
  <conditionalFormatting sqref="A78">
    <cfRule type="containsText" dxfId="113" priority="18" operator="containsText" text="Yes">
      <formula>NOT(ISERROR(SEARCH("Yes",A78)))</formula>
    </cfRule>
  </conditionalFormatting>
  <conditionalFormatting sqref="A80">
    <cfRule type="containsText" dxfId="112" priority="17" operator="containsText" text="Yes">
      <formula>NOT(ISERROR(SEARCH("Yes",A80)))</formula>
    </cfRule>
  </conditionalFormatting>
  <conditionalFormatting sqref="A82">
    <cfRule type="containsText" dxfId="111" priority="16" operator="containsText" text="Yes">
      <formula>NOT(ISERROR(SEARCH("Yes",A82)))</formula>
    </cfRule>
  </conditionalFormatting>
  <conditionalFormatting sqref="A84">
    <cfRule type="containsText" dxfId="110" priority="15" operator="containsText" text="Yes">
      <formula>NOT(ISERROR(SEARCH("Yes",A84)))</formula>
    </cfRule>
  </conditionalFormatting>
  <conditionalFormatting sqref="A86">
    <cfRule type="containsText" dxfId="109" priority="13" operator="containsText" text="Yes">
      <formula>NOT(ISERROR(SEARCH("Yes",A86)))</formula>
    </cfRule>
  </conditionalFormatting>
  <conditionalFormatting sqref="A88 A90 A92">
    <cfRule type="containsText" dxfId="108" priority="14" operator="containsText" text="Yes">
      <formula>NOT(ISERROR(SEARCH("Yes",A88)))</formula>
    </cfRule>
  </conditionalFormatting>
  <conditionalFormatting sqref="A9:B9">
    <cfRule type="containsText" dxfId="107" priority="11" operator="containsText" text="OK">
      <formula>NOT(ISERROR(SEARCH("OK",A9)))</formula>
    </cfRule>
  </conditionalFormatting>
  <conditionalFormatting sqref="A10:B10">
    <cfRule type="containsText" dxfId="106" priority="40" operator="containsText" text="Yes">
      <formula>NOT(ISERROR(SEARCH("Yes",A10)))</formula>
    </cfRule>
  </conditionalFormatting>
  <conditionalFormatting sqref="D9">
    <cfRule type="cellIs" dxfId="105" priority="12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EFE1BE-B036-49AF-8D26-1F8CD55CEC6F}">
          <x14:formula1>
            <xm:f>Lists!$A$3:$A$5</xm:f>
          </x14:formula1>
          <xm:sqref>A10:B10 A16:B16 A12:B12 A18:B19 A23:B23 A25:B25 A27:B27 A29:B29 A37:B37 A39:B39 A41:B41 A43:B43 A33:B33 A54:B54 A56:B56 A58:B58 A60:B60 A70:B70 A72:B72 A74:B74 A64:B66 A68:B68 A78:B78 A80:B80 A82:B82 A84:B84 A76:B76 A88:B88 A90:B90 A92:B92 A86:B86 A48:B48 A50:B50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7592-3AEB-4BB3-BF89-04DF519B087C}">
  <sheetPr>
    <outlinePr summaryBelow="0"/>
  </sheetPr>
  <dimension ref="A1:G130"/>
  <sheetViews>
    <sheetView topLeftCell="A67" zoomScaleNormal="100" workbookViewId="0">
      <selection activeCell="A130" sqref="A130"/>
    </sheetView>
  </sheetViews>
  <sheetFormatPr defaultRowHeight="14.4" outlineLevelRow="1" x14ac:dyDescent="0.3"/>
  <cols>
    <col min="1" max="1" width="18.44140625" customWidth="1"/>
    <col min="2" max="2" width="76" style="2" bestFit="1" customWidth="1"/>
    <col min="3" max="3" width="135.5546875" customWidth="1"/>
    <col min="4" max="4" width="9.109375" style="2" hidden="1" customWidth="1"/>
    <col min="5" max="7" width="9.109375" hidden="1" customWidth="1"/>
    <col min="8" max="8" width="0" hidden="1" customWidth="1"/>
  </cols>
  <sheetData>
    <row r="1" spans="1:7" ht="23.4" x14ac:dyDescent="0.45">
      <c r="A1" s="45" t="str">
        <f>'RPP Level 1'!A1</f>
        <v xml:space="preserve">Responsible Products SELF ASSESSMENT Checklist </v>
      </c>
      <c r="B1" s="45"/>
      <c r="C1" s="46" t="s">
        <v>55</v>
      </c>
    </row>
    <row r="2" spans="1:7" ht="18" x14ac:dyDescent="0.35">
      <c r="A2" s="29"/>
      <c r="B2" s="30"/>
    </row>
    <row r="3" spans="1:7" ht="18" x14ac:dyDescent="0.35">
      <c r="A3" s="57" t="str">
        <f>'RPP Level 1'!A3</f>
        <v>Please note - This is a self assessment to use in preparing your audit submission - it is NOT the audit - ensure you read and understand the relevant credit criteria in the Audit Guide</v>
      </c>
      <c r="B3" s="47"/>
      <c r="C3" s="42"/>
    </row>
    <row r="4" spans="1:7" ht="18" x14ac:dyDescent="0.35">
      <c r="A4" s="48" t="str">
        <f>'RPP Level 1'!A4</f>
        <v>Use the '+' and '-' signs at the left side of the sheet to open or close the credit - THEN - Select your status using the dropdown menue in the applicable box at Column A - THEN - Read and action any advice</v>
      </c>
      <c r="B4" s="49"/>
      <c r="C4" s="50"/>
    </row>
    <row r="5" spans="1:7" ht="18" x14ac:dyDescent="0.35">
      <c r="A5" s="32" t="str">
        <f>'RPP Level 1'!A5</f>
        <v>To keep yourself focussed and avoid and visual clutter - we suggest you work on one credit at a time.</v>
      </c>
      <c r="B5" s="30"/>
      <c r="C5" s="32"/>
    </row>
    <row r="6" spans="1:7" x14ac:dyDescent="0.3">
      <c r="A6" s="1"/>
    </row>
    <row r="7" spans="1:7" x14ac:dyDescent="0.3">
      <c r="A7" s="52" t="str">
        <f>'RPP Level 1'!A7</f>
        <v>Select your Status</v>
      </c>
      <c r="B7" s="51" t="s">
        <v>12</v>
      </c>
      <c r="C7" s="51" t="s">
        <v>13</v>
      </c>
    </row>
    <row r="8" spans="1:7" x14ac:dyDescent="0.3">
      <c r="A8" s="14"/>
      <c r="B8" s="4"/>
      <c r="C8" s="4"/>
    </row>
    <row r="9" spans="1:7" ht="23.25" customHeight="1" collapsed="1" x14ac:dyDescent="0.3">
      <c r="A9" s="20" t="str">
        <f>IF(SUM(D10:D12)&gt;0,"OK"," ")</f>
        <v xml:space="preserve"> </v>
      </c>
      <c r="B9" s="10" t="s">
        <v>7</v>
      </c>
      <c r="D9" s="8"/>
      <c r="F9">
        <f>IF(A9="OK",1,0)</f>
        <v>0</v>
      </c>
      <c r="G9" t="str">
        <f>IF(F9=1,"Pass"," ")</f>
        <v xml:space="preserve"> </v>
      </c>
    </row>
    <row r="10" spans="1:7" hidden="1" outlineLevel="1" x14ac:dyDescent="0.3">
      <c r="A10" s="26" t="s">
        <v>5</v>
      </c>
      <c r="B10" t="s">
        <v>2</v>
      </c>
      <c r="C10" t="str">
        <f>IF(A10="Yes","Congratulations you have everything required to pass Credit 1.1 -  you will need a copy of your certification as evidence",IF(A10="No","Refer below","-"))</f>
        <v>-</v>
      </c>
      <c r="D10" s="2" t="str">
        <f>IF(A10="Yes",1,"-")</f>
        <v>-</v>
      </c>
      <c r="G10" t="str">
        <f t="shared" ref="G10:G73" si="0">IF(F10=1,"Pass"," ")</f>
        <v xml:space="preserve"> </v>
      </c>
    </row>
    <row r="11" spans="1:7" hidden="1" outlineLevel="1" x14ac:dyDescent="0.3">
      <c r="A11" s="8" t="s">
        <v>9</v>
      </c>
      <c r="B11" s="1" t="s">
        <v>3</v>
      </c>
      <c r="C11" s="9" t="s">
        <v>9</v>
      </c>
      <c r="D11" s="2" t="str">
        <f>IF(A11="Yes",1,"-")</f>
        <v>-</v>
      </c>
      <c r="G11" t="str">
        <f t="shared" si="0"/>
        <v xml:space="preserve"> </v>
      </c>
    </row>
    <row r="12" spans="1:7" hidden="1" outlineLevel="1" x14ac:dyDescent="0.3">
      <c r="A12" s="26" t="s">
        <v>5</v>
      </c>
      <c r="B12" t="s">
        <v>4</v>
      </c>
      <c r="C12" t="str">
        <f>IF(A12="Yes","To pass Credit 1.1 please provide evidence that your Code of Conduct contains the required policies and staff are trained - see Audit Guide",IF(A12="No","If no ISO9001 or Written Code - Not Compliant - develop required policies - See Audit Guide for Credit 1.1 criteria","-"))</f>
        <v>-</v>
      </c>
      <c r="D12" s="2" t="str">
        <f>IF(A12="Yes",1,"-")</f>
        <v>-</v>
      </c>
      <c r="G12" t="str">
        <f t="shared" si="0"/>
        <v xml:space="preserve"> </v>
      </c>
    </row>
    <row r="13" spans="1:7" x14ac:dyDescent="0.3">
      <c r="A13" s="2"/>
      <c r="B13"/>
      <c r="G13" t="str">
        <f t="shared" si="0"/>
        <v xml:space="preserve"> </v>
      </c>
    </row>
    <row r="14" spans="1:7" x14ac:dyDescent="0.3">
      <c r="A14" s="5"/>
      <c r="B14" s="4"/>
      <c r="C14" s="4"/>
      <c r="D14" s="2" t="str">
        <f>IF(A14="Yes",1,"-")</f>
        <v>-</v>
      </c>
      <c r="G14" t="str">
        <f t="shared" si="0"/>
        <v xml:space="preserve"> </v>
      </c>
    </row>
    <row r="15" spans="1:7" s="12" customFormat="1" ht="21" customHeight="1" collapsed="1" x14ac:dyDescent="0.3">
      <c r="A15" s="18" t="str">
        <f>IF(SUM(D16:D30)&gt;0,"OK"," ")</f>
        <v xml:space="preserve"> </v>
      </c>
      <c r="B15" s="10" t="s">
        <v>6</v>
      </c>
      <c r="D15" s="2"/>
      <c r="F15" s="12">
        <f>IF(A15="OK",1,0)</f>
        <v>0</v>
      </c>
      <c r="G15" t="str">
        <f t="shared" si="0"/>
        <v xml:space="preserve"> </v>
      </c>
    </row>
    <row r="16" spans="1:7" hidden="1" outlineLevel="1" x14ac:dyDescent="0.3">
      <c r="A16" s="26" t="s">
        <v>5</v>
      </c>
      <c r="B16" t="str">
        <f>B10</f>
        <v>We have current ISO 9001 accreditation</v>
      </c>
      <c r="C16" t="str">
        <f>IF(A16="Yes","Congratulations you have everything required to pass Credit 1.2a - you will need a copy of your certification as evidence",IF(A16="No","Refer below","-"))</f>
        <v>-</v>
      </c>
      <c r="D16" s="2" t="str">
        <f>IF(A16="Yes",1,"-")</f>
        <v>-</v>
      </c>
      <c r="G16" t="str">
        <f t="shared" si="0"/>
        <v xml:space="preserve"> </v>
      </c>
    </row>
    <row r="17" spans="1:7" hidden="1" outlineLevel="1" x14ac:dyDescent="0.3">
      <c r="A17" s="2"/>
      <c r="B17" s="1" t="s">
        <v>3</v>
      </c>
      <c r="D17" s="2" t="str">
        <f>IF(A17="Yes",1,"-")</f>
        <v>-</v>
      </c>
      <c r="G17" t="str">
        <f t="shared" si="0"/>
        <v xml:space="preserve"> </v>
      </c>
    </row>
    <row r="18" spans="1:7" hidden="1" outlineLevel="1" x14ac:dyDescent="0.3">
      <c r="A18" s="26" t="s">
        <v>5</v>
      </c>
      <c r="B18" t="s">
        <v>8</v>
      </c>
      <c r="C18" t="str">
        <f>IF(A18="Yes","To pass Credit 1.2a please provide evidence that your BMS contains the required policies and staff are trained - see Audit Guide Credit 1.2a",IF(A18="No","If no ISO9001 or BMS - Not Compliant - develop required policies - See Audit Guide","-"))</f>
        <v>-</v>
      </c>
      <c r="D18" s="2" t="str">
        <f>IF(A18="Yes",1,"-")</f>
        <v>-</v>
      </c>
      <c r="G18" t="str">
        <f t="shared" si="0"/>
        <v xml:space="preserve"> </v>
      </c>
    </row>
    <row r="19" spans="1:7" hidden="1" outlineLevel="1" x14ac:dyDescent="0.3">
      <c r="A19" s="2"/>
      <c r="B19" s="16" t="s">
        <v>38</v>
      </c>
      <c r="D19" s="2" t="str">
        <f>IF(A19="Yes",1,"-")</f>
        <v>-</v>
      </c>
      <c r="G19" t="str">
        <f t="shared" si="0"/>
        <v xml:space="preserve"> </v>
      </c>
    </row>
    <row r="20" spans="1:7" x14ac:dyDescent="0.3">
      <c r="A20" s="7"/>
      <c r="B20" s="6"/>
      <c r="C20" s="6"/>
      <c r="D20" s="2" t="str">
        <f>IF(A20="Yes",1,"-")</f>
        <v>-</v>
      </c>
      <c r="G20" t="str">
        <f t="shared" si="0"/>
        <v xml:space="preserve"> </v>
      </c>
    </row>
    <row r="21" spans="1:7" x14ac:dyDescent="0.3">
      <c r="A21" s="2"/>
      <c r="B21"/>
      <c r="G21" t="str">
        <f t="shared" si="0"/>
        <v xml:space="preserve"> </v>
      </c>
    </row>
    <row r="22" spans="1:7" s="12" customFormat="1" ht="23.25" customHeight="1" collapsed="1" x14ac:dyDescent="0.3">
      <c r="A22" s="18" t="str">
        <f>IF(SUM(D21:D30)&gt;0,"OK"," ")</f>
        <v xml:space="preserve"> </v>
      </c>
      <c r="B22" s="10" t="s">
        <v>10</v>
      </c>
      <c r="D22" s="2"/>
      <c r="F22" s="12">
        <f>IF(A22="OK",1,0)</f>
        <v>0</v>
      </c>
      <c r="G22" t="str">
        <f t="shared" si="0"/>
        <v xml:space="preserve"> </v>
      </c>
    </row>
    <row r="23" spans="1:7" hidden="1" outlineLevel="1" x14ac:dyDescent="0.3">
      <c r="A23" s="26" t="s">
        <v>5</v>
      </c>
      <c r="B23" t="s">
        <v>11</v>
      </c>
      <c r="C23" t="str">
        <f>IF(A23="Yes","Congratulations you have everything required to pass Credit 1.2b - provide a copy of your certification as evidence",IF(A23="No","Refer below","-"))</f>
        <v>-</v>
      </c>
      <c r="D23" s="2" t="str">
        <f t="shared" ref="D23:D31" si="1">IF(A23="Yes",1,"-")</f>
        <v>-</v>
      </c>
      <c r="G23" t="str">
        <f t="shared" si="0"/>
        <v xml:space="preserve"> </v>
      </c>
    </row>
    <row r="24" spans="1:7" hidden="1" outlineLevel="1" x14ac:dyDescent="0.3">
      <c r="A24" s="2"/>
      <c r="B24" s="1" t="s">
        <v>3</v>
      </c>
      <c r="D24" s="2" t="str">
        <f t="shared" si="1"/>
        <v>-</v>
      </c>
      <c r="G24" t="str">
        <f t="shared" si="0"/>
        <v xml:space="preserve"> </v>
      </c>
    </row>
    <row r="25" spans="1:7" hidden="1" outlineLevel="1" x14ac:dyDescent="0.3">
      <c r="A25" s="26" t="s">
        <v>5</v>
      </c>
      <c r="B25" t="s">
        <v>14</v>
      </c>
      <c r="C25" t="str">
        <f>IF(A25="Yes","Congratulations you have everything required to pass Credit 1.2b - provide a copy of your certification as evidence",IF(A25="No","Refer below","-"))</f>
        <v>-</v>
      </c>
      <c r="D25" s="2" t="str">
        <f t="shared" si="1"/>
        <v>-</v>
      </c>
      <c r="G25" t="str">
        <f t="shared" si="0"/>
        <v xml:space="preserve"> </v>
      </c>
    </row>
    <row r="26" spans="1:7" hidden="1" outlineLevel="1" x14ac:dyDescent="0.3">
      <c r="A26" s="2"/>
      <c r="B26" s="1" t="s">
        <v>3</v>
      </c>
      <c r="D26" s="2" t="str">
        <f t="shared" si="1"/>
        <v>-</v>
      </c>
      <c r="G26" t="str">
        <f t="shared" si="0"/>
        <v xml:space="preserve"> </v>
      </c>
    </row>
    <row r="27" spans="1:7" hidden="1" outlineLevel="1" x14ac:dyDescent="0.3">
      <c r="A27" s="26" t="s">
        <v>5</v>
      </c>
      <c r="B27" t="s">
        <v>15</v>
      </c>
      <c r="C27" t="str">
        <f>IF(A27="Yes","Congratulations you have everything required to pass Credit 1.2b - provide a copy of your certification as evidence",IF(A27="no","Refer below","-"))</f>
        <v>-</v>
      </c>
      <c r="D27" s="2" t="str">
        <f t="shared" si="1"/>
        <v>-</v>
      </c>
      <c r="G27" t="str">
        <f t="shared" si="0"/>
        <v xml:space="preserve"> </v>
      </c>
    </row>
    <row r="28" spans="1:7" hidden="1" outlineLevel="1" x14ac:dyDescent="0.3">
      <c r="A28" s="2"/>
      <c r="B28" s="1" t="s">
        <v>3</v>
      </c>
      <c r="D28" s="2" t="str">
        <f t="shared" si="1"/>
        <v>-</v>
      </c>
      <c r="G28" t="str">
        <f t="shared" si="0"/>
        <v xml:space="preserve"> </v>
      </c>
    </row>
    <row r="29" spans="1:7" hidden="1" outlineLevel="1" x14ac:dyDescent="0.3">
      <c r="A29" s="26" t="s">
        <v>5</v>
      </c>
      <c r="B29" t="s">
        <v>16</v>
      </c>
      <c r="C29" t="str">
        <f>IF(A29="Yes","Please provide evidence that your H&amp;S system contains the required policies and staff are trained - see Audit Guide",IF(A29="No","If no documented policy or none of the above -Not Compliant - develop required policies - See Audit Guide for Credit 1.2b criteria","-"))</f>
        <v>-</v>
      </c>
      <c r="D29" s="2" t="str">
        <f t="shared" si="1"/>
        <v>-</v>
      </c>
      <c r="G29" t="str">
        <f t="shared" si="0"/>
        <v xml:space="preserve"> </v>
      </c>
    </row>
    <row r="30" spans="1:7" x14ac:dyDescent="0.3">
      <c r="A30" s="7"/>
      <c r="B30" s="6"/>
      <c r="C30" s="6"/>
      <c r="D30" s="2" t="str">
        <f t="shared" si="1"/>
        <v>-</v>
      </c>
      <c r="G30" t="str">
        <f t="shared" si="0"/>
        <v xml:space="preserve"> </v>
      </c>
    </row>
    <row r="31" spans="1:7" x14ac:dyDescent="0.3">
      <c r="A31" s="2"/>
      <c r="B31"/>
      <c r="D31" s="2" t="str">
        <f t="shared" si="1"/>
        <v>-</v>
      </c>
      <c r="G31" t="str">
        <f t="shared" si="0"/>
        <v xml:space="preserve"> </v>
      </c>
    </row>
    <row r="32" spans="1:7" s="12" customFormat="1" ht="23.25" customHeight="1" collapsed="1" x14ac:dyDescent="0.3">
      <c r="A32" s="18" t="str">
        <f>IF(SUM(D33)&gt;0,"OK"," ")</f>
        <v xml:space="preserve"> </v>
      </c>
      <c r="B32" s="10" t="s">
        <v>21</v>
      </c>
      <c r="D32" s="2"/>
      <c r="F32" s="12">
        <f>IF(A32="OK",1,0)</f>
        <v>0</v>
      </c>
      <c r="G32" t="str">
        <f t="shared" si="0"/>
        <v xml:space="preserve"> </v>
      </c>
    </row>
    <row r="33" spans="1:7" hidden="1" outlineLevel="1" x14ac:dyDescent="0.3">
      <c r="A33" s="26" t="s">
        <v>5</v>
      </c>
      <c r="B33" t="s">
        <v>22</v>
      </c>
      <c r="C33" t="str">
        <f>IF(A33="Yes","You appear to meet the criteria for pass - please provide evidence of compliance with the requirements - See Audit Guide",IF(A33="No","Not compliant - develop required policy and processes - See audit Guide for Credit 1.3 criteria","-"))</f>
        <v>-</v>
      </c>
      <c r="D33" s="2" t="str">
        <f>IF(A33="Yes",1,"-")</f>
        <v>-</v>
      </c>
      <c r="G33" t="str">
        <f t="shared" si="0"/>
        <v xml:space="preserve"> </v>
      </c>
    </row>
    <row r="34" spans="1:7" x14ac:dyDescent="0.3">
      <c r="A34" s="7"/>
      <c r="B34" s="6"/>
      <c r="C34" s="6"/>
      <c r="D34" s="2" t="str">
        <f>IF(A34="Yes",1,"-")</f>
        <v>-</v>
      </c>
      <c r="G34" t="str">
        <f t="shared" si="0"/>
        <v xml:space="preserve"> </v>
      </c>
    </row>
    <row r="35" spans="1:7" x14ac:dyDescent="0.3">
      <c r="A35" s="2"/>
      <c r="B35"/>
      <c r="G35" t="str">
        <f t="shared" si="0"/>
        <v xml:space="preserve"> </v>
      </c>
    </row>
    <row r="36" spans="1:7" s="12" customFormat="1" ht="23.25" customHeight="1" collapsed="1" x14ac:dyDescent="0.3">
      <c r="A36" s="20" t="str">
        <f>IF(SUM(D37:D43)&gt;0,"OK","")</f>
        <v/>
      </c>
      <c r="B36" s="10" t="s">
        <v>46</v>
      </c>
      <c r="D36" s="38" t="str">
        <f>(IF(SUM(D37:D43)&gt;0,1," "))</f>
        <v xml:space="preserve"> </v>
      </c>
      <c r="F36" s="12">
        <f>IF(A36="OK",1,0)</f>
        <v>0</v>
      </c>
      <c r="G36" t="str">
        <f t="shared" si="0"/>
        <v xml:space="preserve"> </v>
      </c>
    </row>
    <row r="37" spans="1:7" hidden="1" outlineLevel="1" x14ac:dyDescent="0.3">
      <c r="A37" s="26" t="s">
        <v>5</v>
      </c>
      <c r="B37" t="s">
        <v>17</v>
      </c>
      <c r="C37" t="str">
        <f>IF(A37="Yes","Congratulations you have everything required to pass Credit 2.1 - provide a copy of your certification as evidence",IF(A37="No","Refer below",""))</f>
        <v/>
      </c>
      <c r="D37" s="2" t="str">
        <f t="shared" ref="D37:D43" si="2">IF(A37="Yes",1,"-")</f>
        <v>-</v>
      </c>
      <c r="G37" t="str">
        <f t="shared" si="0"/>
        <v xml:space="preserve"> </v>
      </c>
    </row>
    <row r="38" spans="1:7" hidden="1" outlineLevel="1" x14ac:dyDescent="0.3">
      <c r="A38" s="2"/>
      <c r="B38" s="1" t="s">
        <v>3</v>
      </c>
      <c r="D38" s="2" t="str">
        <f t="shared" si="2"/>
        <v>-</v>
      </c>
      <c r="G38" t="str">
        <f t="shared" si="0"/>
        <v xml:space="preserve"> </v>
      </c>
    </row>
    <row r="39" spans="1:7" hidden="1" outlineLevel="1" x14ac:dyDescent="0.3">
      <c r="A39" s="26" t="s">
        <v>5</v>
      </c>
      <c r="B39" t="s">
        <v>18</v>
      </c>
      <c r="C39" t="str">
        <f>IF(A39="Yes","Congratulations you have everything required to pass Credit 2.1 - provide a copy of your certification as evidence",IF(A39="No","Refer below",""))</f>
        <v/>
      </c>
      <c r="D39" s="2" t="str">
        <f t="shared" si="2"/>
        <v>-</v>
      </c>
      <c r="G39" t="str">
        <f t="shared" si="0"/>
        <v xml:space="preserve"> </v>
      </c>
    </row>
    <row r="40" spans="1:7" hidden="1" outlineLevel="1" x14ac:dyDescent="0.3">
      <c r="A40" s="2"/>
      <c r="B40" s="1" t="s">
        <v>3</v>
      </c>
      <c r="D40" s="2" t="str">
        <f t="shared" si="2"/>
        <v>-</v>
      </c>
      <c r="G40" t="str">
        <f t="shared" si="0"/>
        <v xml:space="preserve"> </v>
      </c>
    </row>
    <row r="41" spans="1:7" hidden="1" outlineLevel="1" x14ac:dyDescent="0.3">
      <c r="A41" s="26" t="s">
        <v>5</v>
      </c>
      <c r="B41" t="s">
        <v>19</v>
      </c>
      <c r="C41" t="str">
        <f>IF(A41="Yes","Congratulations you have everything required to pass Credit 2.1 - provide a copy of your certification as evidence",IF(A41="No","Refer below",""))</f>
        <v/>
      </c>
      <c r="D41" s="2" t="str">
        <f t="shared" si="2"/>
        <v>-</v>
      </c>
      <c r="G41" t="str">
        <f t="shared" si="0"/>
        <v xml:space="preserve"> </v>
      </c>
    </row>
    <row r="42" spans="1:7" hidden="1" outlineLevel="1" x14ac:dyDescent="0.3">
      <c r="A42" s="2"/>
      <c r="B42" s="1" t="s">
        <v>3</v>
      </c>
      <c r="D42" s="2" t="str">
        <f t="shared" si="2"/>
        <v>-</v>
      </c>
      <c r="G42" t="str">
        <f t="shared" si="0"/>
        <v xml:space="preserve"> </v>
      </c>
    </row>
    <row r="43" spans="1:7" hidden="1" outlineLevel="1" x14ac:dyDescent="0.3">
      <c r="A43" s="26" t="s">
        <v>5</v>
      </c>
      <c r="B43" t="s">
        <v>20</v>
      </c>
      <c r="C43" t="str">
        <f>IF(A43="Yes","Please provide evidence that your Environmental Management system contains the required policies and staff are trained - see Audit Guide",IF(A43="No","If none of the above, and no documented EMS, or the EMS doesn't meet the standard - Not Compliant - develop required policies - See Audit Guide",""))</f>
        <v/>
      </c>
      <c r="D43" s="2" t="str">
        <f t="shared" si="2"/>
        <v>-</v>
      </c>
      <c r="G43" t="str">
        <f t="shared" si="0"/>
        <v xml:space="preserve"> </v>
      </c>
    </row>
    <row r="44" spans="1:7" x14ac:dyDescent="0.3">
      <c r="A44" s="7"/>
      <c r="B44" s="6"/>
      <c r="C44" s="6"/>
      <c r="G44" t="str">
        <f t="shared" si="0"/>
        <v xml:space="preserve"> </v>
      </c>
    </row>
    <row r="45" spans="1:7" x14ac:dyDescent="0.3">
      <c r="A45" s="2"/>
      <c r="B45"/>
      <c r="G45" t="str">
        <f t="shared" si="0"/>
        <v xml:space="preserve"> </v>
      </c>
    </row>
    <row r="46" spans="1:7" s="12" customFormat="1" ht="23.25" customHeight="1" collapsed="1" x14ac:dyDescent="0.3">
      <c r="A46" s="20" t="str">
        <f>IF(D46&gt;0,"OK"," ")</f>
        <v xml:space="preserve"> </v>
      </c>
      <c r="B46" s="10" t="s">
        <v>51</v>
      </c>
      <c r="D46" s="11">
        <f>IF(SUM(D48:D56)&gt;0,1,0)</f>
        <v>0</v>
      </c>
      <c r="F46" s="12">
        <f>IF(A46="OK",1,0)</f>
        <v>0</v>
      </c>
      <c r="G46" t="str">
        <f t="shared" si="0"/>
        <v xml:space="preserve"> </v>
      </c>
    </row>
    <row r="47" spans="1:7" hidden="1" outlineLevel="1" x14ac:dyDescent="0.3">
      <c r="A47" s="23"/>
      <c r="B47" s="28" t="s">
        <v>59</v>
      </c>
      <c r="G47" t="str">
        <f t="shared" si="0"/>
        <v xml:space="preserve"> </v>
      </c>
    </row>
    <row r="48" spans="1:7" hidden="1" outlineLevel="1" x14ac:dyDescent="0.3">
      <c r="A48" s="26" t="s">
        <v>5</v>
      </c>
      <c r="B48" t="s">
        <v>56</v>
      </c>
      <c r="C48" t="str">
        <f>IF(A48="Yes","You appear to met the criteria for a pass - please provide evidence of supplier certifications and % purchases from those suppliers compared to total",IF(A48="No","Refer below","-"))</f>
        <v>-</v>
      </c>
      <c r="D48" s="2">
        <f>IF(A48="Yes",1,0)</f>
        <v>0</v>
      </c>
      <c r="G48" t="str">
        <f t="shared" si="0"/>
        <v xml:space="preserve"> </v>
      </c>
    </row>
    <row r="49" spans="1:7" hidden="1" outlineLevel="1" x14ac:dyDescent="0.3">
      <c r="A49" s="2"/>
      <c r="B49" s="1" t="s">
        <v>3</v>
      </c>
      <c r="G49" t="str">
        <f t="shared" si="0"/>
        <v xml:space="preserve"> </v>
      </c>
    </row>
    <row r="50" spans="1:7" hidden="1" outlineLevel="1" x14ac:dyDescent="0.3">
      <c r="A50" s="26" t="s">
        <v>5</v>
      </c>
      <c r="B50" t="s">
        <v>57</v>
      </c>
      <c r="C50" t="str">
        <f>IF(A50="Yes","You appear to met the criteria for a pass - please provide evidence of % purchases from those suppliers compared to total",IF(A50="No","Refer below","-"))</f>
        <v>-</v>
      </c>
      <c r="D50" s="2">
        <f>IF(A50="Yes",1,0)</f>
        <v>0</v>
      </c>
      <c r="G50" t="str">
        <f t="shared" si="0"/>
        <v xml:space="preserve"> </v>
      </c>
    </row>
    <row r="51" spans="1:7" hidden="1" outlineLevel="1" x14ac:dyDescent="0.3">
      <c r="A51" s="2"/>
      <c r="B51" s="1" t="s">
        <v>3</v>
      </c>
      <c r="G51" t="str">
        <f t="shared" si="0"/>
        <v xml:space="preserve"> </v>
      </c>
    </row>
    <row r="52" spans="1:7" hidden="1" outlineLevel="1" x14ac:dyDescent="0.3">
      <c r="A52" s="26" t="s">
        <v>5</v>
      </c>
      <c r="B52" t="s">
        <v>58</v>
      </c>
      <c r="C52" t="str">
        <f>IF(A52="Yes","You appear to met the criteria for a pass - please provide evidence of supplier certifications and % purchases from those suppliers compared to total",IF(A52="No","Refer below","-"))</f>
        <v>-</v>
      </c>
      <c r="D52" s="2">
        <f>IF(A52="Yes",1,0)</f>
        <v>0</v>
      </c>
      <c r="G52" t="str">
        <f t="shared" si="0"/>
        <v xml:space="preserve"> </v>
      </c>
    </row>
    <row r="53" spans="1:7" hidden="1" outlineLevel="1" x14ac:dyDescent="0.3">
      <c r="A53" s="27"/>
      <c r="B53" s="1" t="s">
        <v>3</v>
      </c>
      <c r="G53" t="str">
        <f t="shared" si="0"/>
        <v xml:space="preserve"> </v>
      </c>
    </row>
    <row r="54" spans="1:7" hidden="1" outlineLevel="1" x14ac:dyDescent="0.3">
      <c r="A54" s="26" t="s">
        <v>5</v>
      </c>
      <c r="B54" t="s">
        <v>53</v>
      </c>
      <c r="C54" t="str">
        <f>IF(A54="Yes","You appear to met the criteria for a pass - please provide evidence of the suppliers additional CO2 contribution",IF(A54="No","If 'no' and all other criteria for Credit 2.2 not met - Non compliant"," "))</f>
        <v xml:space="preserve"> </v>
      </c>
      <c r="D54" s="2">
        <f>IF(A54="Yes",1,0)</f>
        <v>0</v>
      </c>
      <c r="G54" t="str">
        <f t="shared" si="0"/>
        <v xml:space="preserve"> </v>
      </c>
    </row>
    <row r="55" spans="1:7" hidden="1" outlineLevel="1" x14ac:dyDescent="0.3">
      <c r="A55" s="27"/>
      <c r="B55" s="1" t="s">
        <v>3</v>
      </c>
      <c r="G55" t="str">
        <f t="shared" si="0"/>
        <v xml:space="preserve"> </v>
      </c>
    </row>
    <row r="56" spans="1:7" hidden="1" outlineLevel="1" x14ac:dyDescent="0.3">
      <c r="A56" s="26" t="s">
        <v>5</v>
      </c>
      <c r="B56" t="s">
        <v>60</v>
      </c>
      <c r="C56" t="str">
        <f>IF(A56="Yes","You appear to met the criteria for a pass - please provide evidence of 3rd party verification",IF(A56="No","If 'no' and no other criteria for Credit 2.2 achieved - Non compliant - refer to Audit Guide"," "))</f>
        <v xml:space="preserve"> </v>
      </c>
      <c r="D56" s="2">
        <f>IF(A56="Yes",1,0)</f>
        <v>0</v>
      </c>
      <c r="G56" t="str">
        <f t="shared" si="0"/>
        <v xml:space="preserve"> </v>
      </c>
    </row>
    <row r="57" spans="1:7" x14ac:dyDescent="0.3">
      <c r="A57" s="2"/>
      <c r="B57"/>
      <c r="G57" t="str">
        <f t="shared" si="0"/>
        <v xml:space="preserve"> </v>
      </c>
    </row>
    <row r="58" spans="1:7" x14ac:dyDescent="0.3">
      <c r="A58" s="5"/>
      <c r="B58" s="4"/>
      <c r="C58" s="4"/>
      <c r="G58" t="str">
        <f t="shared" si="0"/>
        <v xml:space="preserve"> </v>
      </c>
    </row>
    <row r="59" spans="1:7" s="12" customFormat="1" ht="23.25" customHeight="1" collapsed="1" x14ac:dyDescent="0.3">
      <c r="A59" s="20" t="str">
        <f>IF(A60="Yes","OK"," ")</f>
        <v xml:space="preserve"> </v>
      </c>
      <c r="B59" s="10" t="s">
        <v>50</v>
      </c>
      <c r="D59" s="11"/>
      <c r="F59" s="12">
        <f>IF(A59="OK",1,0)</f>
        <v>0</v>
      </c>
      <c r="G59" t="str">
        <f t="shared" si="0"/>
        <v xml:space="preserve"> </v>
      </c>
    </row>
    <row r="60" spans="1:7" hidden="1" outlineLevel="1" x14ac:dyDescent="0.3">
      <c r="A60" s="26" t="s">
        <v>5</v>
      </c>
      <c r="B60" t="s">
        <v>61</v>
      </c>
      <c r="C60" t="str">
        <f>IF(A60="Yes","You appear to meet the criteria for pass - please provide evidence of compliance with the requirements - See Audit Guide",IF(A60="No","Not compliant - develop required policy and or processes - See audit Guide for Credit 2.3 criteria","-"))</f>
        <v>-</v>
      </c>
      <c r="G60" t="str">
        <f t="shared" si="0"/>
        <v xml:space="preserve"> </v>
      </c>
    </row>
    <row r="61" spans="1:7" x14ac:dyDescent="0.3">
      <c r="A61" s="7"/>
      <c r="B61" s="6"/>
      <c r="C61" s="6"/>
      <c r="G61" t="str">
        <f t="shared" si="0"/>
        <v xml:space="preserve"> </v>
      </c>
    </row>
    <row r="62" spans="1:7" x14ac:dyDescent="0.3">
      <c r="A62" s="2"/>
      <c r="B62"/>
      <c r="G62" t="str">
        <f t="shared" si="0"/>
        <v xml:space="preserve"> </v>
      </c>
    </row>
    <row r="63" spans="1:7" s="12" customFormat="1" ht="23.25" customHeight="1" collapsed="1" x14ac:dyDescent="0.3">
      <c r="A63" s="20" t="str">
        <f>IF(E63&gt;0,"OK","")</f>
        <v/>
      </c>
      <c r="B63" s="10" t="s">
        <v>47</v>
      </c>
      <c r="D63" s="11"/>
      <c r="E63" s="12">
        <f>SUM(D64:D66)</f>
        <v>0</v>
      </c>
      <c r="F63" s="12">
        <f>IF(A63="OK",1,0)</f>
        <v>0</v>
      </c>
      <c r="G63" t="str">
        <f t="shared" si="0"/>
        <v xml:space="preserve"> </v>
      </c>
    </row>
    <row r="64" spans="1:7" hidden="1" outlineLevel="1" x14ac:dyDescent="0.3">
      <c r="A64" s="26" t="s">
        <v>5</v>
      </c>
      <c r="B64" t="s">
        <v>48</v>
      </c>
      <c r="C64" t="str">
        <f>IF(A64="Yes","Please complete the 'Mandatory Letter of Assurance' template provided in the Audit Portal",IF(A64="No","Refer below"," "))</f>
        <v xml:space="preserve"> </v>
      </c>
      <c r="D64" s="2">
        <f>IF(A64="Yes",1,0)</f>
        <v>0</v>
      </c>
      <c r="G64" t="str">
        <f t="shared" si="0"/>
        <v xml:space="preserve"> </v>
      </c>
    </row>
    <row r="65" spans="1:7" hidden="1" outlineLevel="1" x14ac:dyDescent="0.3">
      <c r="A65" s="2"/>
      <c r="B65" s="1" t="s">
        <v>3</v>
      </c>
      <c r="G65" t="str">
        <f t="shared" si="0"/>
        <v xml:space="preserve"> </v>
      </c>
    </row>
    <row r="66" spans="1:7" hidden="1" outlineLevel="1" x14ac:dyDescent="0.3">
      <c r="A66" s="26" t="s">
        <v>5</v>
      </c>
      <c r="B66" t="s">
        <v>49</v>
      </c>
      <c r="C66" t="str">
        <f>IF(A66="Yes","You appear to meet requirements for 3.1 - please confirm with evidence  demonstating compliance with Audit Guide Credit 3.1 requirements", IF(A66="No","If you do not meet either requirements in this section - Non Compliant", " "))</f>
        <v xml:space="preserve"> </v>
      </c>
      <c r="D66" s="2">
        <f>IF(A66="Yes",1,0)</f>
        <v>0</v>
      </c>
      <c r="G66" t="str">
        <f t="shared" si="0"/>
        <v xml:space="preserve"> </v>
      </c>
    </row>
    <row r="67" spans="1:7" x14ac:dyDescent="0.3">
      <c r="A67" s="7"/>
      <c r="B67" s="6"/>
      <c r="C67" s="6"/>
      <c r="G67" t="str">
        <f t="shared" si="0"/>
        <v xml:space="preserve"> </v>
      </c>
    </row>
    <row r="68" spans="1:7" ht="15.75" customHeight="1" x14ac:dyDescent="0.3">
      <c r="A68" s="2"/>
      <c r="B68"/>
      <c r="G68" t="str">
        <f t="shared" si="0"/>
        <v xml:space="preserve"> </v>
      </c>
    </row>
    <row r="69" spans="1:7" s="12" customFormat="1" ht="23.25" customHeight="1" collapsed="1" x14ac:dyDescent="0.3">
      <c r="A69" s="18" t="str">
        <f>IF(SUM(D70:D77)&gt;0,"OK"," ")</f>
        <v xml:space="preserve"> </v>
      </c>
      <c r="B69" s="17" t="s">
        <v>23</v>
      </c>
      <c r="D69" s="2"/>
      <c r="F69" s="12">
        <f>IF(A69="OK",1,0)</f>
        <v>0</v>
      </c>
      <c r="G69" t="str">
        <f t="shared" si="0"/>
        <v xml:space="preserve"> </v>
      </c>
    </row>
    <row r="70" spans="1:7" hidden="1" outlineLevel="1" x14ac:dyDescent="0.3">
      <c r="A70" s="26" t="s">
        <v>5</v>
      </c>
      <c r="B70" t="s">
        <v>11</v>
      </c>
      <c r="C70" t="str">
        <f>IF(A70="Yes","Congratulations you have everything required to pass Credit 1.2b - provide a copy of your certification as evidence",IF(A70="No","Refer below","-"))</f>
        <v>-</v>
      </c>
      <c r="D70" s="2" t="str">
        <f t="shared" ref="D70:D77" si="3">IF(A70="Yes",1,"-")</f>
        <v>-</v>
      </c>
      <c r="G70" t="str">
        <f t="shared" si="0"/>
        <v xml:space="preserve"> </v>
      </c>
    </row>
    <row r="71" spans="1:7" hidden="1" outlineLevel="1" x14ac:dyDescent="0.3">
      <c r="A71" s="2"/>
      <c r="B71" s="1" t="s">
        <v>3</v>
      </c>
      <c r="D71" s="2" t="str">
        <f t="shared" si="3"/>
        <v>-</v>
      </c>
      <c r="G71" t="str">
        <f t="shared" si="0"/>
        <v xml:space="preserve"> </v>
      </c>
    </row>
    <row r="72" spans="1:7" hidden="1" outlineLevel="1" x14ac:dyDescent="0.3">
      <c r="A72" s="26" t="s">
        <v>5</v>
      </c>
      <c r="B72" t="s">
        <v>14</v>
      </c>
      <c r="C72" t="str">
        <f>IF(A72="Yes","Congratulations you have everything required to pass Credit 1.2b - provide a copy of your certification as evidence",IF(A72="No","Refer below","-"))</f>
        <v>-</v>
      </c>
      <c r="D72" s="2" t="str">
        <f t="shared" si="3"/>
        <v>-</v>
      </c>
      <c r="G72" t="str">
        <f t="shared" si="0"/>
        <v xml:space="preserve"> </v>
      </c>
    </row>
    <row r="73" spans="1:7" hidden="1" outlineLevel="1" x14ac:dyDescent="0.3">
      <c r="A73" s="2"/>
      <c r="B73" s="1" t="s">
        <v>3</v>
      </c>
      <c r="D73" s="2" t="str">
        <f t="shared" si="3"/>
        <v>-</v>
      </c>
      <c r="G73" t="str">
        <f t="shared" si="0"/>
        <v xml:space="preserve"> </v>
      </c>
    </row>
    <row r="74" spans="1:7" hidden="1" outlineLevel="1" x14ac:dyDescent="0.3">
      <c r="A74" s="26" t="s">
        <v>5</v>
      </c>
      <c r="B74" t="s">
        <v>15</v>
      </c>
      <c r="C74" t="str">
        <f>IF(A74="Yes","Congratulations you have everything required to pass Credit 1.2b - provide a copy of your certification as evidence",IF(A74="No","Refer below","-"))</f>
        <v>-</v>
      </c>
      <c r="D74" s="2" t="str">
        <f t="shared" si="3"/>
        <v>-</v>
      </c>
      <c r="G74" t="str">
        <f t="shared" ref="G74:G127" si="4">IF(F74=1,"Pass"," ")</f>
        <v xml:space="preserve"> </v>
      </c>
    </row>
    <row r="75" spans="1:7" hidden="1" outlineLevel="1" x14ac:dyDescent="0.3">
      <c r="A75" s="2"/>
      <c r="B75" s="1" t="s">
        <v>3</v>
      </c>
      <c r="D75" s="2" t="str">
        <f t="shared" si="3"/>
        <v>-</v>
      </c>
      <c r="G75" t="str">
        <f t="shared" si="4"/>
        <v xml:space="preserve"> </v>
      </c>
    </row>
    <row r="76" spans="1:7" hidden="1" outlineLevel="1" x14ac:dyDescent="0.3">
      <c r="A76" s="26" t="s">
        <v>5</v>
      </c>
      <c r="B76" t="s">
        <v>16</v>
      </c>
      <c r="C76" t="str">
        <f>IF(A76="Yes","Please provide evidence that your H&amp;S system contains the required policies and staff are trained - see Audit Guide",IF(A76="No","If no documented policy or none of the above -Not Compliant - develop required policies - See Audit Guide for Credit 3.2 criteria","-"))</f>
        <v>-</v>
      </c>
      <c r="D76" s="2" t="str">
        <f t="shared" si="3"/>
        <v>-</v>
      </c>
      <c r="G76" t="str">
        <f t="shared" si="4"/>
        <v xml:space="preserve"> </v>
      </c>
    </row>
    <row r="77" spans="1:7" x14ac:dyDescent="0.3">
      <c r="A77" s="7"/>
      <c r="B77" s="6"/>
      <c r="C77" s="6"/>
      <c r="D77" s="2" t="str">
        <f t="shared" si="3"/>
        <v>-</v>
      </c>
      <c r="G77" t="str">
        <f t="shared" si="4"/>
        <v xml:space="preserve"> </v>
      </c>
    </row>
    <row r="78" spans="1:7" x14ac:dyDescent="0.3">
      <c r="A78" s="2"/>
      <c r="B78"/>
      <c r="G78" t="str">
        <f t="shared" si="4"/>
        <v xml:space="preserve"> </v>
      </c>
    </row>
    <row r="79" spans="1:7" s="12" customFormat="1" ht="23.25" customHeight="1" collapsed="1" x14ac:dyDescent="0.3">
      <c r="A79" s="20" t="str">
        <f>IF(A80="Yes","OK"," ")</f>
        <v xml:space="preserve"> </v>
      </c>
      <c r="B79" s="10" t="s">
        <v>65</v>
      </c>
      <c r="D79" s="11"/>
      <c r="F79" s="12">
        <f>IF(A79="OK",1,0)</f>
        <v>0</v>
      </c>
      <c r="G79" t="str">
        <f t="shared" si="4"/>
        <v xml:space="preserve"> </v>
      </c>
    </row>
    <row r="80" spans="1:7" hidden="1" outlineLevel="1" x14ac:dyDescent="0.3">
      <c r="A80" s="26" t="s">
        <v>5</v>
      </c>
      <c r="B80" t="s">
        <v>66</v>
      </c>
      <c r="C80" t="str">
        <f>IF(A80="Yes","Please provide evidence that the required policy is documented and active - see Audit Guide",IF(A80="No","If no documented policy - Not Compliant - develop required policy - See Audit Guide for Credit 3.3 requirements","-"))</f>
        <v>-</v>
      </c>
      <c r="G80" t="str">
        <f t="shared" si="4"/>
        <v xml:space="preserve"> </v>
      </c>
    </row>
    <row r="81" spans="1:7" x14ac:dyDescent="0.3">
      <c r="A81" s="7"/>
      <c r="B81" s="55"/>
      <c r="C81" s="6"/>
      <c r="G81" t="str">
        <f t="shared" si="4"/>
        <v xml:space="preserve"> </v>
      </c>
    </row>
    <row r="82" spans="1:7" x14ac:dyDescent="0.3">
      <c r="A82" s="2"/>
      <c r="B82" s="1"/>
      <c r="G82" t="str">
        <f t="shared" si="4"/>
        <v xml:space="preserve"> </v>
      </c>
    </row>
    <row r="83" spans="1:7" s="12" customFormat="1" ht="23.25" customHeight="1" collapsed="1" x14ac:dyDescent="0.3">
      <c r="A83" s="20" t="str">
        <f>IF(D83=2,"OK"," ")</f>
        <v xml:space="preserve"> </v>
      </c>
      <c r="B83" s="10" t="s">
        <v>63</v>
      </c>
      <c r="D83" s="11">
        <f>IF(D84+D86=2,2,0)</f>
        <v>0</v>
      </c>
      <c r="F83" s="12">
        <f>IF(A83="OK",1,0)</f>
        <v>0</v>
      </c>
      <c r="G83" t="str">
        <f t="shared" si="4"/>
        <v xml:space="preserve"> </v>
      </c>
    </row>
    <row r="84" spans="1:7" hidden="1" outlineLevel="1" x14ac:dyDescent="0.3">
      <c r="A84" s="26" t="s">
        <v>5</v>
      </c>
      <c r="B84" t="s">
        <v>68</v>
      </c>
      <c r="C84" t="str">
        <f>IF(A84="Yes","It appears that you meet criteria 1 of Credit 3.4 - Plese provide copies of supplier certifications",IF(A84="No","Non compliant - see criteria at Audit Guide Credit 3.4"," "))</f>
        <v xml:space="preserve"> </v>
      </c>
      <c r="D84" s="2">
        <f>IF(A84="Yes",1,0)</f>
        <v>0</v>
      </c>
      <c r="G84" t="str">
        <f t="shared" si="4"/>
        <v xml:space="preserve"> </v>
      </c>
    </row>
    <row r="85" spans="1:7" hidden="1" outlineLevel="1" x14ac:dyDescent="0.3">
      <c r="A85" s="2"/>
      <c r="B85" s="1" t="s">
        <v>67</v>
      </c>
      <c r="G85" t="str">
        <f t="shared" si="4"/>
        <v xml:space="preserve"> </v>
      </c>
    </row>
    <row r="86" spans="1:7" hidden="1" outlineLevel="1" x14ac:dyDescent="0.3">
      <c r="A86" s="26" t="s">
        <v>5</v>
      </c>
      <c r="B86" t="s">
        <v>69</v>
      </c>
      <c r="C86" t="str">
        <f>IF(A86="Yes","It appears that you meet criteria 2 of Credit 3.4 - Plese provide evidence of compliance with Credit 3.4",IF(A86="No","Non compliant - see criteria at Audit Guide Credit 3.4"," "))</f>
        <v xml:space="preserve"> </v>
      </c>
      <c r="D86" s="2">
        <f>IF(A86="Yes",1,0)</f>
        <v>0</v>
      </c>
      <c r="G86" t="str">
        <f t="shared" si="4"/>
        <v xml:space="preserve"> </v>
      </c>
    </row>
    <row r="87" spans="1:7" x14ac:dyDescent="0.3">
      <c r="A87" s="7"/>
      <c r="B87" s="55"/>
      <c r="C87" s="6"/>
      <c r="G87" t="str">
        <f t="shared" si="4"/>
        <v xml:space="preserve"> </v>
      </c>
    </row>
    <row r="88" spans="1:7" x14ac:dyDescent="0.3">
      <c r="A88" s="2"/>
      <c r="B88"/>
      <c r="G88" t="str">
        <f t="shared" si="4"/>
        <v xml:space="preserve"> </v>
      </c>
    </row>
    <row r="89" spans="1:7" s="12" customFormat="1" ht="23.25" customHeight="1" collapsed="1" x14ac:dyDescent="0.3">
      <c r="A89" s="18" t="str">
        <f>IF(D90=1,"OK",IF(SUM(E93:E117)=5,"OK"," "))</f>
        <v xml:space="preserve"> </v>
      </c>
      <c r="B89" s="10" t="s">
        <v>24</v>
      </c>
      <c r="D89" s="2"/>
      <c r="F89" s="12">
        <f>IF(A89="OK",1,0)</f>
        <v>0</v>
      </c>
      <c r="G89" t="str">
        <f t="shared" si="4"/>
        <v xml:space="preserve"> </v>
      </c>
    </row>
    <row r="90" spans="1:7" hidden="1" outlineLevel="1" x14ac:dyDescent="0.3">
      <c r="A90" s="26" t="s">
        <v>5</v>
      </c>
      <c r="B90" t="s">
        <v>41</v>
      </c>
      <c r="C90" t="str">
        <f>IF(A90="Yes","To enact the grace period you need to show evidence that you have reached out to your steel suppliers for the required evidence on the prescribed form",IF(A90="No","Refer below if grace period not invoked and respond to: 4.1a/4.1b/4.1c/4.1d","-"))</f>
        <v>-</v>
      </c>
      <c r="D90" s="2" t="str">
        <f>IF(A90="Yes",1," ")</f>
        <v xml:space="preserve"> </v>
      </c>
      <c r="G90" t="str">
        <f t="shared" si="4"/>
        <v xml:space="preserve"> </v>
      </c>
    </row>
    <row r="91" spans="1:7" hidden="1" outlineLevel="1" x14ac:dyDescent="0.3">
      <c r="A91" s="2"/>
      <c r="B91" s="16" t="s">
        <v>32</v>
      </c>
      <c r="D91" s="2" t="str">
        <f>IF(A94="Yes",1,"-")</f>
        <v>-</v>
      </c>
      <c r="G91" t="str">
        <f t="shared" si="4"/>
        <v xml:space="preserve"> </v>
      </c>
    </row>
    <row r="92" spans="1:7" hidden="1" outlineLevel="1" x14ac:dyDescent="0.3">
      <c r="A92" s="2"/>
      <c r="B92"/>
      <c r="G92" t="str">
        <f t="shared" si="4"/>
        <v xml:space="preserve"> </v>
      </c>
    </row>
    <row r="93" spans="1:7" hidden="1" outlineLevel="1" x14ac:dyDescent="0.3">
      <c r="A93" s="19" t="str">
        <f>IF(E93&gt;0,"OK"," ")</f>
        <v xml:space="preserve"> </v>
      </c>
      <c r="B93" s="15" t="s">
        <v>52</v>
      </c>
      <c r="C93" s="4"/>
      <c r="E93" s="2">
        <f>IF(SUM(D94:D98)&gt;0,1,0)</f>
        <v>0</v>
      </c>
      <c r="G93" t="str">
        <f t="shared" si="4"/>
        <v xml:space="preserve"> </v>
      </c>
    </row>
    <row r="94" spans="1:7" hidden="1" outlineLevel="1" x14ac:dyDescent="0.3">
      <c r="A94" s="26" t="s">
        <v>5</v>
      </c>
      <c r="B94" t="s">
        <v>25</v>
      </c>
      <c r="C94" t="str">
        <f>IF(A94="Yes","You appear to met the criteria for a pass - please provide evidence of supplier certifications and % purchases from those suppliers compared to total",IF(A94="No","Refer below","-"))</f>
        <v>-</v>
      </c>
      <c r="D94" s="2" t="str">
        <f>IF(A94="Yes",1,"-")</f>
        <v>-</v>
      </c>
      <c r="G94" t="str">
        <f t="shared" si="4"/>
        <v xml:space="preserve"> </v>
      </c>
    </row>
    <row r="95" spans="1:7" hidden="1" outlineLevel="1" x14ac:dyDescent="0.3">
      <c r="A95" s="2"/>
      <c r="B95" s="1" t="s">
        <v>3</v>
      </c>
      <c r="G95" t="str">
        <f t="shared" si="4"/>
        <v xml:space="preserve"> </v>
      </c>
    </row>
    <row r="96" spans="1:7" hidden="1" outlineLevel="1" x14ac:dyDescent="0.3">
      <c r="A96" s="26" t="s">
        <v>5</v>
      </c>
      <c r="B96" t="s">
        <v>31</v>
      </c>
      <c r="C96" t="str">
        <f>IF(A96="Yes","Provide evidence of %ge and EPDs compliant with EN15804",IF(A96="No","Refer below","-"))</f>
        <v>-</v>
      </c>
      <c r="D96" s="2" t="str">
        <f t="shared" ref="D96:D120" si="5">IF(A96="Yes",1,"-")</f>
        <v>-</v>
      </c>
      <c r="G96" t="str">
        <f t="shared" si="4"/>
        <v xml:space="preserve"> </v>
      </c>
    </row>
    <row r="97" spans="1:7" hidden="1" outlineLevel="1" x14ac:dyDescent="0.3">
      <c r="A97" s="2"/>
      <c r="B97" s="1" t="s">
        <v>3</v>
      </c>
      <c r="G97" t="str">
        <f t="shared" si="4"/>
        <v xml:space="preserve"> </v>
      </c>
    </row>
    <row r="98" spans="1:7" hidden="1" outlineLevel="1" x14ac:dyDescent="0.3">
      <c r="A98" s="26" t="s">
        <v>5</v>
      </c>
      <c r="B98" t="s">
        <v>28</v>
      </c>
      <c r="C98" t="str">
        <f>IF(A98="Yes","You appear to meet the criteria for pass - please provide evidence of compliance with the requirements - See Audit Guide",IF(A98="No","If response is 'no' to all options under Credit 4.1a - Non Compliant - refer to Audit Guide","-"))</f>
        <v>-</v>
      </c>
      <c r="D98" s="2" t="str">
        <f t="shared" si="5"/>
        <v>-</v>
      </c>
      <c r="G98" t="str">
        <f t="shared" si="4"/>
        <v xml:space="preserve"> </v>
      </c>
    </row>
    <row r="99" spans="1:7" hidden="1" outlineLevel="1" x14ac:dyDescent="0.3">
      <c r="A99" s="21" t="str">
        <f>IF(E99&gt;0,"OK"," ")</f>
        <v xml:space="preserve"> </v>
      </c>
      <c r="B99" s="15" t="s">
        <v>30</v>
      </c>
      <c r="C99" s="4"/>
      <c r="E99" s="2">
        <f>IF(SUM(D100:D102)&gt;0,1,0)</f>
        <v>0</v>
      </c>
      <c r="G99" t="str">
        <f t="shared" si="4"/>
        <v xml:space="preserve"> </v>
      </c>
    </row>
    <row r="100" spans="1:7" hidden="1" outlineLevel="1" x14ac:dyDescent="0.3">
      <c r="A100" s="26" t="s">
        <v>5</v>
      </c>
      <c r="B100" t="s">
        <v>26</v>
      </c>
      <c r="C100" t="str">
        <f>IF(A100="Yes","You appear to met the criteria for a pass - please provide evidence of supplier certifications and % purchases from those suppliers compared to total",IF(A100="No","Refer below","-"))</f>
        <v>-</v>
      </c>
      <c r="D100" s="2" t="str">
        <f t="shared" si="5"/>
        <v>-</v>
      </c>
      <c r="G100" t="str">
        <f t="shared" si="4"/>
        <v xml:space="preserve"> </v>
      </c>
    </row>
    <row r="101" spans="1:7" hidden="1" outlineLevel="1" x14ac:dyDescent="0.3">
      <c r="A101" s="2"/>
      <c r="B101" s="1" t="s">
        <v>3</v>
      </c>
      <c r="D101" s="2" t="str">
        <f t="shared" si="5"/>
        <v>-</v>
      </c>
      <c r="G101" t="str">
        <f t="shared" si="4"/>
        <v xml:space="preserve"> </v>
      </c>
    </row>
    <row r="102" spans="1:7" hidden="1" outlineLevel="1" x14ac:dyDescent="0.3">
      <c r="A102" s="26" t="s">
        <v>5</v>
      </c>
      <c r="B102" s="6" t="s">
        <v>27</v>
      </c>
      <c r="C102" s="6" t="str">
        <f>IF(A102="Yes","You appear to met the criteria for a pass - please provide evidence of supplier compliance as per Credit 4.1b in the Audit Guide", IF(A102="No","If 'no' to both options for Credit 4.1b - Non Compliant - refer to Audit guide","-"))</f>
        <v>-</v>
      </c>
      <c r="D102" s="2" t="str">
        <f t="shared" si="5"/>
        <v>-</v>
      </c>
      <c r="G102" t="str">
        <f t="shared" si="4"/>
        <v xml:space="preserve"> </v>
      </c>
    </row>
    <row r="103" spans="1:7" hidden="1" outlineLevel="1" x14ac:dyDescent="0.3">
      <c r="A103" s="22" t="str">
        <f>IF(E103&gt;0,"OK"," ")</f>
        <v xml:space="preserve"> </v>
      </c>
      <c r="B103" s="1" t="s">
        <v>33</v>
      </c>
      <c r="E103" s="2">
        <f>IF(SUM(D104:D106)&gt;0,1,0)</f>
        <v>0</v>
      </c>
      <c r="G103" t="str">
        <f t="shared" si="4"/>
        <v xml:space="preserve"> </v>
      </c>
    </row>
    <row r="104" spans="1:7" hidden="1" outlineLevel="1" x14ac:dyDescent="0.3">
      <c r="A104" s="26" t="s">
        <v>5</v>
      </c>
      <c r="B104" t="s">
        <v>25</v>
      </c>
      <c r="C104" t="str">
        <f>IF(A104="Yes","You appear to met the criteria for a pass - please provide evidence of supplier certifications and % purchases from those suppliers compared to total",IF(A104="No","Refer below","-"))</f>
        <v>-</v>
      </c>
      <c r="D104" s="2" t="str">
        <f t="shared" si="5"/>
        <v>-</v>
      </c>
      <c r="G104" t="str">
        <f t="shared" si="4"/>
        <v xml:space="preserve"> </v>
      </c>
    </row>
    <row r="105" spans="1:7" hidden="1" outlineLevel="1" x14ac:dyDescent="0.3">
      <c r="A105" s="2"/>
      <c r="B105" s="1" t="s">
        <v>3</v>
      </c>
      <c r="D105" s="2" t="str">
        <f t="shared" si="5"/>
        <v>-</v>
      </c>
      <c r="G105" t="str">
        <f t="shared" si="4"/>
        <v xml:space="preserve"> </v>
      </c>
    </row>
    <row r="106" spans="1:7" hidden="1" outlineLevel="1" x14ac:dyDescent="0.3">
      <c r="A106" s="26" t="s">
        <v>5</v>
      </c>
      <c r="B106" s="6" t="s">
        <v>34</v>
      </c>
      <c r="C106" s="6" t="str">
        <f>IF(A106="Yes","You appear to met the criteria for a pass - please provide evidence of supplier certifications and % purchases from those suppliers compared to total",IF(A106="No","If 'no' to both options for Credit 4.1c - Non Compliant - refer to Audit Guide","-"))</f>
        <v>-</v>
      </c>
      <c r="D106" s="2" t="str">
        <f t="shared" si="5"/>
        <v>-</v>
      </c>
      <c r="G106" t="str">
        <f t="shared" si="4"/>
        <v xml:space="preserve"> </v>
      </c>
    </row>
    <row r="107" spans="1:7" hidden="1" outlineLevel="1" x14ac:dyDescent="0.3">
      <c r="A107" s="22" t="str">
        <f>IF(E107&gt;0,"OK"," ")</f>
        <v xml:space="preserve"> </v>
      </c>
      <c r="B107" s="1" t="s">
        <v>35</v>
      </c>
      <c r="E107" s="2">
        <f>IF(SUM(D108:D112)&gt;0,1,0)</f>
        <v>0</v>
      </c>
      <c r="G107" t="str">
        <f t="shared" si="4"/>
        <v xml:space="preserve"> </v>
      </c>
    </row>
    <row r="108" spans="1:7" hidden="1" outlineLevel="1" x14ac:dyDescent="0.3">
      <c r="A108" s="26" t="s">
        <v>5</v>
      </c>
      <c r="B108" t="str">
        <f>B104</f>
        <v>The suppliers of 70% of our steel purchases have ASI or SSC RPP certification</v>
      </c>
      <c r="C108" t="str">
        <f>IF(A108="Yes","You appear to met the criteria for a pass - please provide evidence of supplier certifications and % purchases from those suppliers compared to total",IF(A108="No","Refer below","-"))</f>
        <v>-</v>
      </c>
      <c r="D108" s="2" t="str">
        <f t="shared" si="5"/>
        <v>-</v>
      </c>
      <c r="G108" t="str">
        <f t="shared" si="4"/>
        <v xml:space="preserve"> </v>
      </c>
    </row>
    <row r="109" spans="1:7" hidden="1" outlineLevel="1" x14ac:dyDescent="0.3">
      <c r="A109" s="2"/>
      <c r="B109" s="1" t="s">
        <v>3</v>
      </c>
      <c r="D109" s="2" t="str">
        <f t="shared" si="5"/>
        <v>-</v>
      </c>
      <c r="G109" t="str">
        <f t="shared" si="4"/>
        <v xml:space="preserve"> </v>
      </c>
    </row>
    <row r="110" spans="1:7" hidden="1" outlineLevel="1" x14ac:dyDescent="0.3">
      <c r="A110" s="26" t="s">
        <v>5</v>
      </c>
      <c r="B110" t="s">
        <v>36</v>
      </c>
      <c r="C110" t="str">
        <f>IF(A110="Yes","You appear to met the criteria for a pass - please provide evidence of supplier water use reductions and % purchases from those suppliers compared to total",IF(A110="No","Refer below","-"))</f>
        <v>-</v>
      </c>
      <c r="D110" s="2" t="str">
        <f t="shared" si="5"/>
        <v>-</v>
      </c>
      <c r="G110" t="str">
        <f t="shared" si="4"/>
        <v xml:space="preserve"> </v>
      </c>
    </row>
    <row r="111" spans="1:7" hidden="1" outlineLevel="1" x14ac:dyDescent="0.3">
      <c r="A111" s="2"/>
      <c r="B111" s="1" t="s">
        <v>3</v>
      </c>
      <c r="D111" s="2" t="str">
        <f t="shared" si="5"/>
        <v>-</v>
      </c>
      <c r="G111" t="str">
        <f t="shared" si="4"/>
        <v xml:space="preserve"> </v>
      </c>
    </row>
    <row r="112" spans="1:7" hidden="1" outlineLevel="1" x14ac:dyDescent="0.3">
      <c r="A112" s="26" t="s">
        <v>5</v>
      </c>
      <c r="B112" s="6" t="s">
        <v>37</v>
      </c>
      <c r="C112" s="6" t="str">
        <f>IF(A112="Yes","You appear to met the criteria for a pass - please provide evidence of supplier certifications and % purchases from those suppliers compared to total",IF(A112="No","If 'no' to all options for Credit 4.1d - Non Compliant - refer to Audit Guide","-"))</f>
        <v>-</v>
      </c>
      <c r="D112" s="2" t="str">
        <f t="shared" si="5"/>
        <v>-</v>
      </c>
      <c r="G112" t="str">
        <f t="shared" si="4"/>
        <v xml:space="preserve"> </v>
      </c>
    </row>
    <row r="113" spans="1:7" hidden="1" outlineLevel="1" x14ac:dyDescent="0.3">
      <c r="A113" s="22" t="str">
        <f>IF(E113&gt;0,"OK"," ")</f>
        <v xml:space="preserve"> </v>
      </c>
      <c r="B113" s="1" t="s">
        <v>39</v>
      </c>
      <c r="E113" s="2">
        <f>IF(SUM(D114:D120)&gt;0,1,0)</f>
        <v>0</v>
      </c>
      <c r="G113" t="str">
        <f t="shared" si="4"/>
        <v xml:space="preserve"> </v>
      </c>
    </row>
    <row r="114" spans="1:7" hidden="1" outlineLevel="1" x14ac:dyDescent="0.3">
      <c r="A114" s="26" t="s">
        <v>5</v>
      </c>
      <c r="B114" t="s">
        <v>43</v>
      </c>
      <c r="C114" t="str">
        <f>IF(A114="Yes","Congratulations you have everything required to pass Credit 4.1e -  you will need a copy of your certification as evidence",IF(A10="No","Refer below","-"))</f>
        <v>-</v>
      </c>
      <c r="D114" s="2" t="str">
        <f t="shared" si="5"/>
        <v>-</v>
      </c>
      <c r="G114" t="str">
        <f t="shared" si="4"/>
        <v xml:space="preserve"> </v>
      </c>
    </row>
    <row r="115" spans="1:7" hidden="1" outlineLevel="1" x14ac:dyDescent="0.3">
      <c r="A115" s="2"/>
      <c r="B115" s="1" t="s">
        <v>3</v>
      </c>
      <c r="D115" s="2" t="str">
        <f t="shared" si="5"/>
        <v>-</v>
      </c>
      <c r="G115" t="str">
        <f t="shared" si="4"/>
        <v xml:space="preserve"> </v>
      </c>
    </row>
    <row r="116" spans="1:7" hidden="1" outlineLevel="1" x14ac:dyDescent="0.3">
      <c r="A116" s="26" t="s">
        <v>5</v>
      </c>
      <c r="B116" t="s">
        <v>40</v>
      </c>
      <c r="C116" t="str">
        <f>IF(A116="Yes","Congratulations you have everything required to pass Credit 4.1e -  you will need a copy of your certification as evidence",IF(A10="No","Refer below","-"))</f>
        <v>-</v>
      </c>
      <c r="D116" s="2" t="str">
        <f t="shared" si="5"/>
        <v>-</v>
      </c>
      <c r="G116" t="str">
        <f t="shared" si="4"/>
        <v xml:space="preserve"> </v>
      </c>
    </row>
    <row r="117" spans="1:7" hidden="1" outlineLevel="1" x14ac:dyDescent="0.3">
      <c r="A117" s="2"/>
      <c r="B117" s="1" t="s">
        <v>3</v>
      </c>
      <c r="D117" s="2" t="str">
        <f t="shared" si="5"/>
        <v>-</v>
      </c>
      <c r="G117" t="str">
        <f t="shared" si="4"/>
        <v xml:space="preserve"> </v>
      </c>
    </row>
    <row r="118" spans="1:7" hidden="1" outlineLevel="1" x14ac:dyDescent="0.3">
      <c r="A118" s="26" t="s">
        <v>5</v>
      </c>
      <c r="B118" t="s">
        <v>42</v>
      </c>
      <c r="C118" t="str">
        <f>IF(A118="Yes","Congratulations you have everything required to pass Credit 4.1e -  you will need a copy of your certification as evidence",IF(A10="No","Refer below","-"))</f>
        <v>-</v>
      </c>
      <c r="D118" s="2" t="str">
        <f t="shared" si="5"/>
        <v>-</v>
      </c>
      <c r="G118" t="str">
        <f t="shared" si="4"/>
        <v xml:space="preserve"> </v>
      </c>
    </row>
    <row r="119" spans="1:7" hidden="1" outlineLevel="1" x14ac:dyDescent="0.3">
      <c r="A119" s="2"/>
      <c r="B119" s="1" t="s">
        <v>3</v>
      </c>
      <c r="D119" s="2" t="str">
        <f t="shared" si="5"/>
        <v>-</v>
      </c>
      <c r="G119" t="str">
        <f t="shared" si="4"/>
        <v xml:space="preserve"> </v>
      </c>
    </row>
    <row r="120" spans="1:7" hidden="1" outlineLevel="1" x14ac:dyDescent="0.3">
      <c r="A120" s="26" t="s">
        <v>5</v>
      </c>
      <c r="B120" t="s">
        <v>44</v>
      </c>
      <c r="C120" t="str">
        <f>IF(A120="Yes","You appear to met the criteria for a pass - please provide evidence of supplier certifications and % purchases from those suppliers compared to total",IF(A120="No","If 'no' to all options for Credit 4.1e - Non Compliant - refer to Audit Guide","-"))</f>
        <v>-</v>
      </c>
      <c r="D120" s="2" t="str">
        <f t="shared" si="5"/>
        <v>-</v>
      </c>
      <c r="G120" t="str">
        <f t="shared" si="4"/>
        <v xml:space="preserve"> </v>
      </c>
    </row>
    <row r="121" spans="1:7" x14ac:dyDescent="0.3">
      <c r="A121" s="7"/>
      <c r="B121" s="6"/>
      <c r="C121" s="6"/>
      <c r="G121" t="str">
        <f t="shared" si="4"/>
        <v xml:space="preserve"> </v>
      </c>
    </row>
    <row r="122" spans="1:7" x14ac:dyDescent="0.3">
      <c r="A122" s="2"/>
      <c r="B122"/>
      <c r="G122" t="str">
        <f t="shared" si="4"/>
        <v xml:space="preserve"> </v>
      </c>
    </row>
    <row r="123" spans="1:7" s="12" customFormat="1" ht="23.25" customHeight="1" collapsed="1" x14ac:dyDescent="0.3">
      <c r="A123" s="20" t="str">
        <f>IF(D124+D126=2,"OK","")</f>
        <v/>
      </c>
      <c r="B123" s="10" t="s">
        <v>64</v>
      </c>
      <c r="F123" s="12">
        <f>IF(A123="OK",1,0)</f>
        <v>0</v>
      </c>
      <c r="G123" t="str">
        <f t="shared" si="4"/>
        <v xml:space="preserve"> </v>
      </c>
    </row>
    <row r="124" spans="1:7" hidden="1" outlineLevel="1" x14ac:dyDescent="0.3">
      <c r="A124" s="26" t="s">
        <v>5</v>
      </c>
      <c r="B124" t="s">
        <v>71</v>
      </c>
      <c r="C124" t="str">
        <f>IF(A124="Yes","It appears that you meet criteria 1 of Credit 5.1 - Plese provide documented evidence",IF(A124="No","Non compliant - see criteria at Audit Guide Credit 5.1"," "))</f>
        <v xml:space="preserve"> </v>
      </c>
      <c r="D124" s="2">
        <f>IF(A124="Yes",1,0)</f>
        <v>0</v>
      </c>
      <c r="G124" t="str">
        <f t="shared" si="4"/>
        <v xml:space="preserve"> </v>
      </c>
    </row>
    <row r="125" spans="1:7" hidden="1" outlineLevel="1" x14ac:dyDescent="0.3">
      <c r="A125" s="2"/>
      <c r="B125" s="1" t="s">
        <v>67</v>
      </c>
      <c r="C125" t="str">
        <f t="shared" ref="C125" si="6">IF(A125="Yes","It appears that you meet criteria 1 of Credit 5.1 - Plese provide copies of supplier certifications",IF(A125="No","Non compliant - see criteria at Audit Guide Credit 5.1"," "))</f>
        <v xml:space="preserve"> </v>
      </c>
      <c r="G125" t="str">
        <f t="shared" si="4"/>
        <v xml:space="preserve"> </v>
      </c>
    </row>
    <row r="126" spans="1:7" hidden="1" outlineLevel="1" x14ac:dyDescent="0.3">
      <c r="A126" s="26" t="s">
        <v>5</v>
      </c>
      <c r="B126" t="s">
        <v>70</v>
      </c>
      <c r="C126" t="str">
        <f>IF(A126="Yes","It appears that you meet criteria 2 of Credit 5.1 - Please provide ducumented evidences",IF(A126="No","Non compliant - see criteria at Audit Guide Credit 5.1"," "))</f>
        <v xml:space="preserve"> </v>
      </c>
      <c r="D126" s="2">
        <f t="shared" ref="D126" si="7">IF(A126="Yes",1,0)</f>
        <v>0</v>
      </c>
      <c r="G126" t="str">
        <f t="shared" si="4"/>
        <v xml:space="preserve"> </v>
      </c>
    </row>
    <row r="127" spans="1:7" x14ac:dyDescent="0.3">
      <c r="A127" s="7"/>
      <c r="B127" s="6"/>
      <c r="C127" s="6"/>
      <c r="G127" t="str">
        <f t="shared" si="4"/>
        <v xml:space="preserve"> </v>
      </c>
    </row>
    <row r="129" spans="1:6" x14ac:dyDescent="0.3">
      <c r="F129" s="60">
        <f>SUM(F9:F127)</f>
        <v>0</v>
      </c>
    </row>
    <row r="130" spans="1:6" x14ac:dyDescent="0.3">
      <c r="A130" t="s">
        <v>109</v>
      </c>
    </row>
  </sheetData>
  <sheetProtection sheet="1" formatRows="0" selectLockedCells="1"/>
  <conditionalFormatting sqref="A12">
    <cfRule type="containsText" dxfId="104" priority="53" operator="containsText" text="Yes">
      <formula>NOT(ISERROR(SEARCH("Yes",A12)))</formula>
    </cfRule>
  </conditionalFormatting>
  <conditionalFormatting sqref="A15">
    <cfRule type="containsText" dxfId="103" priority="24" operator="containsText" text="OK">
      <formula>NOT(ISERROR(SEARCH("OK",A15)))</formula>
    </cfRule>
  </conditionalFormatting>
  <conditionalFormatting sqref="A16">
    <cfRule type="containsText" dxfId="102" priority="52" operator="containsText" text="Yes">
      <formula>NOT(ISERROR(SEARCH("Yes",A16)))</formula>
    </cfRule>
  </conditionalFormatting>
  <conditionalFormatting sqref="A18:A19">
    <cfRule type="containsText" dxfId="101" priority="51" operator="containsText" text="Yes">
      <formula>NOT(ISERROR(SEARCH("Yes",A18)))</formula>
    </cfRule>
  </conditionalFormatting>
  <conditionalFormatting sqref="A22">
    <cfRule type="containsText" dxfId="100" priority="23" operator="containsText" text="OK">
      <formula>NOT(ISERROR(SEARCH("OK",A22)))</formula>
    </cfRule>
  </conditionalFormatting>
  <conditionalFormatting sqref="A23">
    <cfRule type="containsText" dxfId="99" priority="50" operator="containsText" text="Yes">
      <formula>NOT(ISERROR(SEARCH("Yes",A23)))</formula>
    </cfRule>
  </conditionalFormatting>
  <conditionalFormatting sqref="A25">
    <cfRule type="containsText" dxfId="98" priority="49" operator="containsText" text="Yes">
      <formula>NOT(ISERROR(SEARCH("Yes",A25)))</formula>
    </cfRule>
  </conditionalFormatting>
  <conditionalFormatting sqref="A27">
    <cfRule type="containsText" dxfId="97" priority="48" operator="containsText" text="Yes">
      <formula>NOT(ISERROR(SEARCH("Yes",A27)))</formula>
    </cfRule>
  </conditionalFormatting>
  <conditionalFormatting sqref="A29">
    <cfRule type="containsText" dxfId="96" priority="47" operator="containsText" text="Yes">
      <formula>NOT(ISERROR(SEARCH("Yes",A29)))</formula>
    </cfRule>
  </conditionalFormatting>
  <conditionalFormatting sqref="A32">
    <cfRule type="containsText" dxfId="95" priority="19" operator="containsText" text="OK">
      <formula>NOT(ISERROR(SEARCH("OK",A32)))</formula>
    </cfRule>
  </conditionalFormatting>
  <conditionalFormatting sqref="A33">
    <cfRule type="containsText" dxfId="94" priority="42" operator="containsText" text="Yes">
      <formula>NOT(ISERROR(SEARCH("Yes",A33)))</formula>
    </cfRule>
  </conditionalFormatting>
  <conditionalFormatting sqref="A36">
    <cfRule type="containsText" dxfId="93" priority="18" operator="containsText" text="OK">
      <formula>NOT(ISERROR(SEARCH("OK",A36)))</formula>
    </cfRule>
  </conditionalFormatting>
  <conditionalFormatting sqref="A37">
    <cfRule type="containsText" dxfId="92" priority="46" operator="containsText" text="Yes">
      <formula>NOT(ISERROR(SEARCH("Yes",A37)))</formula>
    </cfRule>
  </conditionalFormatting>
  <conditionalFormatting sqref="A39">
    <cfRule type="containsText" dxfId="91" priority="45" operator="containsText" text="Yes">
      <formula>NOT(ISERROR(SEARCH("Yes",A39)))</formula>
    </cfRule>
  </conditionalFormatting>
  <conditionalFormatting sqref="A41">
    <cfRule type="containsText" dxfId="90" priority="44" operator="containsText" text="Yes">
      <formula>NOT(ISERROR(SEARCH("Yes",A41)))</formula>
    </cfRule>
  </conditionalFormatting>
  <conditionalFormatting sqref="A43">
    <cfRule type="containsText" dxfId="89" priority="43" operator="containsText" text="Yes">
      <formula>NOT(ISERROR(SEARCH("Yes",A43)))</formula>
    </cfRule>
  </conditionalFormatting>
  <conditionalFormatting sqref="A46:A47">
    <cfRule type="containsText" dxfId="88" priority="12" operator="containsText" text="OK">
      <formula>NOT(ISERROR(SEARCH("OK",A46)))</formula>
    </cfRule>
  </conditionalFormatting>
  <conditionalFormatting sqref="A48 A50 A52:A56">
    <cfRule type="containsText" dxfId="87" priority="13" operator="containsText" text="Yes">
      <formula>NOT(ISERROR(SEARCH("Yes",A48)))</formula>
    </cfRule>
  </conditionalFormatting>
  <conditionalFormatting sqref="A60">
    <cfRule type="containsText" dxfId="86" priority="11" operator="containsText" text="Yes">
      <formula>NOT(ISERROR(SEARCH("Yes",A60)))</formula>
    </cfRule>
  </conditionalFormatting>
  <conditionalFormatting sqref="A63">
    <cfRule type="containsText" dxfId="85" priority="15" operator="containsText" text="OK">
      <formula>NOT(ISERROR(SEARCH("OK",A63)))</formula>
    </cfRule>
  </conditionalFormatting>
  <conditionalFormatting sqref="A64">
    <cfRule type="containsText" dxfId="84" priority="17" operator="containsText" text="Yes">
      <formula>NOT(ISERROR(SEARCH("Yes",A64)))</formula>
    </cfRule>
  </conditionalFormatting>
  <conditionalFormatting sqref="A66">
    <cfRule type="containsText" dxfId="83" priority="16" operator="containsText" text="Yes">
      <formula>NOT(ISERROR(SEARCH("Yes",A66)))</formula>
    </cfRule>
  </conditionalFormatting>
  <conditionalFormatting sqref="A69">
    <cfRule type="containsText" dxfId="82" priority="20" operator="containsText" text="OK">
      <formula>NOT(ISERROR(SEARCH("OK",A69)))</formula>
    </cfRule>
  </conditionalFormatting>
  <conditionalFormatting sqref="A70">
    <cfRule type="containsText" dxfId="81" priority="41" operator="containsText" text="Yes">
      <formula>NOT(ISERROR(SEARCH("Yes",A70)))</formula>
    </cfRule>
  </conditionalFormatting>
  <conditionalFormatting sqref="A72">
    <cfRule type="containsText" dxfId="80" priority="40" operator="containsText" text="Yes">
      <formula>NOT(ISERROR(SEARCH("Yes",A72)))</formula>
    </cfRule>
  </conditionalFormatting>
  <conditionalFormatting sqref="A74">
    <cfRule type="containsText" dxfId="79" priority="39" operator="containsText" text="Yes">
      <formula>NOT(ISERROR(SEARCH("Yes",A74)))</formula>
    </cfRule>
  </conditionalFormatting>
  <conditionalFormatting sqref="A76">
    <cfRule type="containsText" dxfId="78" priority="38" operator="containsText" text="Yes">
      <formula>NOT(ISERROR(SEARCH("Yes",A76)))</formula>
    </cfRule>
  </conditionalFormatting>
  <conditionalFormatting sqref="A79">
    <cfRule type="containsText" dxfId="77" priority="8" operator="containsText" text="OK">
      <formula>NOT(ISERROR(SEARCH("OK",A79)))</formula>
    </cfRule>
  </conditionalFormatting>
  <conditionalFormatting sqref="A79:A80">
    <cfRule type="containsText" dxfId="76" priority="1" operator="containsText" text="Yes">
      <formula>NOT(ISERROR(SEARCH("Yes",A79)))</formula>
    </cfRule>
  </conditionalFormatting>
  <conditionalFormatting sqref="A83">
    <cfRule type="containsText" dxfId="75" priority="5" operator="containsText" text="OK">
      <formula>NOT(ISERROR(SEARCH("OK",A83)))</formula>
    </cfRule>
  </conditionalFormatting>
  <conditionalFormatting sqref="A84">
    <cfRule type="containsText" dxfId="74" priority="6" operator="containsText" text="Yes">
      <formula>NOT(ISERROR(SEARCH("Yes",A84)))</formula>
    </cfRule>
  </conditionalFormatting>
  <conditionalFormatting sqref="A86">
    <cfRule type="containsText" dxfId="73" priority="7" operator="containsText" text="Yes">
      <formula>NOT(ISERROR(SEARCH("Yes",A86)))</formula>
    </cfRule>
  </conditionalFormatting>
  <conditionalFormatting sqref="A89">
    <cfRule type="containsText" dxfId="72" priority="21" operator="containsText" text="OK">
      <formula>NOT(ISERROR(SEARCH("OK",A89)))</formula>
    </cfRule>
  </conditionalFormatting>
  <conditionalFormatting sqref="A90:A96">
    <cfRule type="containsText" dxfId="71" priority="37" operator="containsText" text="Yes">
      <formula>NOT(ISERROR(SEARCH("Yes",A90)))</formula>
    </cfRule>
  </conditionalFormatting>
  <conditionalFormatting sqref="A93 A99 A103 A107 A113">
    <cfRule type="containsText" dxfId="70" priority="22" operator="containsText" text="OK">
      <formula>NOT(ISERROR(SEARCH("OK",A93)))</formula>
    </cfRule>
  </conditionalFormatting>
  <conditionalFormatting sqref="A98">
    <cfRule type="containsText" dxfId="69" priority="36" operator="containsText" text="Yes">
      <formula>NOT(ISERROR(SEARCH("Yes",A98)))</formula>
    </cfRule>
  </conditionalFormatting>
  <conditionalFormatting sqref="A100">
    <cfRule type="containsText" dxfId="68" priority="35" operator="containsText" text="Yes">
      <formula>NOT(ISERROR(SEARCH("Yes",A100)))</formula>
    </cfRule>
  </conditionalFormatting>
  <conditionalFormatting sqref="A102">
    <cfRule type="containsText" dxfId="67" priority="34" operator="containsText" text="Yes">
      <formula>NOT(ISERROR(SEARCH("Yes",A102)))</formula>
    </cfRule>
  </conditionalFormatting>
  <conditionalFormatting sqref="A104">
    <cfRule type="containsText" dxfId="66" priority="33" operator="containsText" text="Yes">
      <formula>NOT(ISERROR(SEARCH("Yes",A104)))</formula>
    </cfRule>
  </conditionalFormatting>
  <conditionalFormatting sqref="A106">
    <cfRule type="containsText" dxfId="65" priority="32" operator="containsText" text="Yes">
      <formula>NOT(ISERROR(SEARCH("Yes",A106)))</formula>
    </cfRule>
  </conditionalFormatting>
  <conditionalFormatting sqref="A108">
    <cfRule type="containsText" dxfId="64" priority="31" operator="containsText" text="Yes">
      <formula>NOT(ISERROR(SEARCH("Yes",A108)))</formula>
    </cfRule>
  </conditionalFormatting>
  <conditionalFormatting sqref="A110">
    <cfRule type="containsText" dxfId="63" priority="30" operator="containsText" text="Yes">
      <formula>NOT(ISERROR(SEARCH("Yes",A110)))</formula>
    </cfRule>
  </conditionalFormatting>
  <conditionalFormatting sqref="A112">
    <cfRule type="containsText" dxfId="62" priority="29" operator="containsText" text="Yes">
      <formula>NOT(ISERROR(SEARCH("Yes",A112)))</formula>
    </cfRule>
  </conditionalFormatting>
  <conditionalFormatting sqref="A114">
    <cfRule type="containsText" dxfId="61" priority="27" operator="containsText" text="Yes">
      <formula>NOT(ISERROR(SEARCH("Yes",A114)))</formula>
    </cfRule>
  </conditionalFormatting>
  <conditionalFormatting sqref="A116 A118 A120">
    <cfRule type="containsText" dxfId="60" priority="28" operator="containsText" text="Yes">
      <formula>NOT(ISERROR(SEARCH("Yes",A116)))</formula>
    </cfRule>
  </conditionalFormatting>
  <conditionalFormatting sqref="A123">
    <cfRule type="containsText" dxfId="59" priority="2" operator="containsText" text="OK">
      <formula>NOT(ISERROR(SEARCH("OK",A123)))</formula>
    </cfRule>
  </conditionalFormatting>
  <conditionalFormatting sqref="A124">
    <cfRule type="containsText" dxfId="58" priority="4" operator="containsText" text="Yes">
      <formula>NOT(ISERROR(SEARCH("Yes",A124)))</formula>
    </cfRule>
  </conditionalFormatting>
  <conditionalFormatting sqref="A126">
    <cfRule type="containsText" dxfId="57" priority="3" operator="containsText" text="Yes">
      <formula>NOT(ISERROR(SEARCH("Yes",A126)))</formula>
    </cfRule>
  </conditionalFormatting>
  <conditionalFormatting sqref="A9:B9">
    <cfRule type="containsText" dxfId="56" priority="25" operator="containsText" text="OK">
      <formula>NOT(ISERROR(SEARCH("OK",A9)))</formula>
    </cfRule>
  </conditionalFormatting>
  <conditionalFormatting sqref="A10:B10">
    <cfRule type="containsText" dxfId="55" priority="54" operator="containsText" text="Yes">
      <formula>NOT(ISERROR(SEARCH("Yes",A10)))</formula>
    </cfRule>
  </conditionalFormatting>
  <conditionalFormatting sqref="A59:B59">
    <cfRule type="containsText" dxfId="54" priority="10" operator="containsText" text="OK">
      <formula>NOT(ISERROR(SEARCH("OK",A59)))</formula>
    </cfRule>
  </conditionalFormatting>
  <conditionalFormatting sqref="D9">
    <cfRule type="cellIs" dxfId="53" priority="26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13E516-E891-4E7E-ABEA-164688A75E3C}">
          <x14:formula1>
            <xm:f>Lists!$A$3:$A$5</xm:f>
          </x14:formula1>
          <xm:sqref>A10:B10 A16:B16 A12:B12 A18:B19 A23:B23 A25:B25 A27:B27 A29:B29 A37:B37 A39:B39 A41:B41 A43:B43 A33:B33 A70:B70 A72:B72 A74:B74 A76:B76 A98:B98 A100:B100 A102:B102 A90:B92 A94:B94 A96:B96 A106:B106 A108:B108 A110:B110 A112:B112 A104:B104 A116:B116 A118:B118 A120:B120 A114:B114 A64:B64 A66:B66 A48:B48 A50:B50 A52:B56 A60:B60 A80:B80 A84:B84 A86:B86 A124:B124 A126:B126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0FFB7-6793-47E0-916A-A719EB216C67}">
  <sheetPr>
    <outlinePr summaryBelow="0"/>
  </sheetPr>
  <dimension ref="A1:G134"/>
  <sheetViews>
    <sheetView tabSelected="1" zoomScale="80" zoomScaleNormal="80" workbookViewId="0">
      <selection activeCell="A16" sqref="A16"/>
    </sheetView>
  </sheetViews>
  <sheetFormatPr defaultRowHeight="14.4" outlineLevelRow="1" x14ac:dyDescent="0.3"/>
  <cols>
    <col min="1" max="1" width="18.44140625" customWidth="1"/>
    <col min="2" max="2" width="76" style="2" bestFit="1" customWidth="1"/>
    <col min="3" max="3" width="152.33203125" customWidth="1"/>
    <col min="4" max="4" width="9.109375" style="2" hidden="1" customWidth="1"/>
    <col min="5" max="7" width="9.109375" hidden="1" customWidth="1"/>
  </cols>
  <sheetData>
    <row r="1" spans="1:7" ht="23.4" x14ac:dyDescent="0.45">
      <c r="A1" s="93" t="str">
        <f>'RPP Level 1'!A1</f>
        <v xml:space="preserve">Responsible Products SELF ASSESSMENT Checklist </v>
      </c>
      <c r="B1" s="94"/>
      <c r="C1" s="95" t="s">
        <v>72</v>
      </c>
    </row>
    <row r="2" spans="1:7" ht="18" x14ac:dyDescent="0.35">
      <c r="A2" s="29"/>
      <c r="B2" s="30"/>
    </row>
    <row r="3" spans="1:7" ht="18" x14ac:dyDescent="0.35">
      <c r="A3" s="96" t="str">
        <f>'RPP Level 1'!A3</f>
        <v>Please note - This is a self assessment to use in preparing your audit submission - it is NOT the audit - ensure you read and understand the relevant credit criteria in the Audit Guide</v>
      </c>
      <c r="B3" s="97"/>
      <c r="C3" s="98"/>
    </row>
    <row r="4" spans="1:7" ht="18" x14ac:dyDescent="0.35">
      <c r="A4" s="99" t="str">
        <f>'RPP Level 1'!A4</f>
        <v>Use the '+' and '-' signs at the left side of the sheet to open or close the credit - THEN - Select your status using the dropdown menue in the applicable box at Column A - THEN - Read and action any advice</v>
      </c>
      <c r="B4" s="100"/>
      <c r="C4" s="101"/>
    </row>
    <row r="5" spans="1:7" ht="18" x14ac:dyDescent="0.35">
      <c r="A5" s="32" t="str">
        <f>'RPP Level 1'!A5</f>
        <v>To keep yourself focussed and avoid and visual clutter - we suggest you work on one credit at a time.</v>
      </c>
      <c r="B5" s="30"/>
      <c r="C5" s="32"/>
    </row>
    <row r="6" spans="1:7" x14ac:dyDescent="0.3">
      <c r="A6" s="1"/>
    </row>
    <row r="7" spans="1:7" x14ac:dyDescent="0.3">
      <c r="A7" s="102" t="str">
        <f>'RPP Level 1'!A7</f>
        <v>Select your Status</v>
      </c>
      <c r="B7" s="103" t="s">
        <v>12</v>
      </c>
      <c r="C7" s="103" t="s">
        <v>13</v>
      </c>
    </row>
    <row r="8" spans="1:7" x14ac:dyDescent="0.3">
      <c r="A8" s="14"/>
      <c r="B8" s="4"/>
      <c r="C8" s="4"/>
    </row>
    <row r="9" spans="1:7" ht="23.25" customHeight="1" collapsed="1" x14ac:dyDescent="0.3">
      <c r="A9" s="20" t="str">
        <f>IF(SUM(D10:D12)&gt;0,"OK"," ")</f>
        <v>OK</v>
      </c>
      <c r="B9" s="10" t="s">
        <v>7</v>
      </c>
      <c r="D9" s="8"/>
      <c r="F9">
        <f>IF(A9="OK",1,0)</f>
        <v>1</v>
      </c>
      <c r="G9" s="2" t="str">
        <f>IF(F9=1,"Pass"," ")</f>
        <v>Pass</v>
      </c>
    </row>
    <row r="10" spans="1:7" hidden="1" outlineLevel="1" x14ac:dyDescent="0.3">
      <c r="A10" s="26" t="s">
        <v>0</v>
      </c>
      <c r="B10" t="s">
        <v>2</v>
      </c>
      <c r="C10" t="str">
        <f>IF(A10="Yes","Congratulations you have everything required to pass Credit 1.1 -  you will need a copy of your certification as evidence",IF(A10="No","Refer below","-"))</f>
        <v>Congratulations you have everything required to pass Credit 1.1 -  you will need a copy of your certification as evidence</v>
      </c>
      <c r="D10" s="2">
        <f>IF(A10="Yes",1,"-")</f>
        <v>1</v>
      </c>
      <c r="G10" s="2" t="str">
        <f t="shared" ref="G10:G73" si="0">IF(F10=1,"Pass"," ")</f>
        <v xml:space="preserve"> </v>
      </c>
    </row>
    <row r="11" spans="1:7" hidden="1" outlineLevel="1" x14ac:dyDescent="0.3">
      <c r="A11" s="8" t="s">
        <v>9</v>
      </c>
      <c r="B11" s="1" t="s">
        <v>3</v>
      </c>
      <c r="C11" s="9" t="s">
        <v>9</v>
      </c>
      <c r="D11" s="2" t="str">
        <f>IF(A11="Yes",1,"-")</f>
        <v>-</v>
      </c>
      <c r="G11" s="2" t="str">
        <f t="shared" si="0"/>
        <v xml:space="preserve"> </v>
      </c>
    </row>
    <row r="12" spans="1:7" hidden="1" outlineLevel="1" x14ac:dyDescent="0.3">
      <c r="A12" s="26" t="s">
        <v>5</v>
      </c>
      <c r="B12" t="s">
        <v>4</v>
      </c>
      <c r="C12" t="str">
        <f>IF(A12="Yes","To pass Credit 1.1 please provide evidence that your Code of Conduct contains the required policies and staff are trained - see Audit Guide",IF(A12="No","If no ISO9001 or Written Code - Not Compliant - develop required policies - See Audit Guide for Credit 1.1 criteria","-"))</f>
        <v>-</v>
      </c>
      <c r="D12" s="2" t="str">
        <f>IF(A12="Yes",1,"-")</f>
        <v>-</v>
      </c>
      <c r="G12" s="2" t="str">
        <f t="shared" si="0"/>
        <v xml:space="preserve"> </v>
      </c>
    </row>
    <row r="13" spans="1:7" x14ac:dyDescent="0.3">
      <c r="A13" s="2"/>
      <c r="B13"/>
      <c r="G13" s="2" t="str">
        <f t="shared" si="0"/>
        <v xml:space="preserve"> </v>
      </c>
    </row>
    <row r="14" spans="1:7" x14ac:dyDescent="0.3">
      <c r="A14" s="5"/>
      <c r="B14" s="4"/>
      <c r="C14" s="4"/>
      <c r="D14" s="2" t="str">
        <f>IF(A14="Yes",1,"-")</f>
        <v>-</v>
      </c>
      <c r="G14" s="2" t="str">
        <f t="shared" si="0"/>
        <v xml:space="preserve"> </v>
      </c>
    </row>
    <row r="15" spans="1:7" s="12" customFormat="1" ht="21" customHeight="1" collapsed="1" x14ac:dyDescent="0.3">
      <c r="A15" s="18" t="str">
        <f>IF(SUM(D16:D30)&gt;0,"OK"," ")</f>
        <v xml:space="preserve"> </v>
      </c>
      <c r="B15" s="10" t="s">
        <v>6</v>
      </c>
      <c r="D15" s="2"/>
      <c r="F15" s="12">
        <f>IF(A15="OK",1,0)</f>
        <v>0</v>
      </c>
      <c r="G15" s="2" t="str">
        <f t="shared" si="0"/>
        <v xml:space="preserve"> </v>
      </c>
    </row>
    <row r="16" spans="1:7" hidden="1" outlineLevel="1" x14ac:dyDescent="0.3">
      <c r="A16" s="26" t="s">
        <v>5</v>
      </c>
      <c r="B16" t="str">
        <f>B10</f>
        <v>We have current ISO 9001 accreditation</v>
      </c>
      <c r="C16" t="str">
        <f>IF(A16="Yes","Congratulations you have everything required to pass Credit 1.2a - you will need a copy of your certification as evidence",IF(A16="No","Refer below","-"))</f>
        <v>-</v>
      </c>
      <c r="D16" s="2" t="str">
        <f>IF(A16="Yes",1,"-")</f>
        <v>-</v>
      </c>
      <c r="G16" s="2" t="str">
        <f t="shared" si="0"/>
        <v xml:space="preserve"> </v>
      </c>
    </row>
    <row r="17" spans="1:7" hidden="1" outlineLevel="1" x14ac:dyDescent="0.3">
      <c r="A17" s="2"/>
      <c r="B17" s="1" t="s">
        <v>3</v>
      </c>
      <c r="D17" s="2" t="str">
        <f>IF(A17="Yes",1,"-")</f>
        <v>-</v>
      </c>
      <c r="G17" s="2" t="str">
        <f t="shared" si="0"/>
        <v xml:space="preserve"> </v>
      </c>
    </row>
    <row r="18" spans="1:7" hidden="1" outlineLevel="1" x14ac:dyDescent="0.3">
      <c r="A18" s="26" t="s">
        <v>5</v>
      </c>
      <c r="B18" t="s">
        <v>8</v>
      </c>
      <c r="C18" t="str">
        <f>IF(A18="Yes","To pass Credit 1.2a please provide evidence that your BMS contains the required policies and staff are trained - see Audit Guide Credit 1.2a",IF(A18="No","If no ISO9001 or BMS - Not Compliant - develop required policies - See Audit Guide","-"))</f>
        <v>-</v>
      </c>
      <c r="D18" s="2" t="str">
        <f>IF(A18="Yes",1,"-")</f>
        <v>-</v>
      </c>
      <c r="G18" s="2" t="str">
        <f t="shared" si="0"/>
        <v xml:space="preserve"> </v>
      </c>
    </row>
    <row r="19" spans="1:7" hidden="1" outlineLevel="1" x14ac:dyDescent="0.3">
      <c r="A19" s="27"/>
      <c r="B19" s="16" t="s">
        <v>38</v>
      </c>
      <c r="D19" s="2" t="str">
        <f>IF(A19="Yes",1,"-")</f>
        <v>-</v>
      </c>
      <c r="G19" s="2" t="str">
        <f t="shared" si="0"/>
        <v xml:space="preserve"> </v>
      </c>
    </row>
    <row r="20" spans="1:7" x14ac:dyDescent="0.3">
      <c r="A20" s="7"/>
      <c r="B20" s="6"/>
      <c r="C20" s="6"/>
      <c r="D20" s="2" t="str">
        <f>IF(A20="Yes",1,"-")</f>
        <v>-</v>
      </c>
      <c r="G20" s="2" t="str">
        <f t="shared" si="0"/>
        <v xml:space="preserve"> </v>
      </c>
    </row>
    <row r="21" spans="1:7" x14ac:dyDescent="0.3">
      <c r="A21" s="2"/>
      <c r="B21"/>
      <c r="G21" s="2" t="str">
        <f t="shared" si="0"/>
        <v xml:space="preserve"> </v>
      </c>
    </row>
    <row r="22" spans="1:7" s="12" customFormat="1" ht="23.25" customHeight="1" collapsed="1" x14ac:dyDescent="0.3">
      <c r="A22" s="18" t="str">
        <f>IF(SUM(D22:D30)&gt;0,"OK"," ")</f>
        <v xml:space="preserve"> </v>
      </c>
      <c r="B22" s="10" t="s">
        <v>10</v>
      </c>
      <c r="D22" s="2"/>
      <c r="F22" s="12">
        <f>IF(A22="OK",1,0)</f>
        <v>0</v>
      </c>
      <c r="G22" s="2" t="str">
        <f t="shared" si="0"/>
        <v xml:space="preserve"> </v>
      </c>
    </row>
    <row r="23" spans="1:7" hidden="1" outlineLevel="1" x14ac:dyDescent="0.3">
      <c r="A23" s="26" t="s">
        <v>5</v>
      </c>
      <c r="B23" t="s">
        <v>11</v>
      </c>
      <c r="C23" t="str">
        <f>IF(A23="Yes","Congratulations you have everything required to pass Credit 1.2b - provide a copy of your certification as evidence",IF(A23="No","Refer below","-"))</f>
        <v>-</v>
      </c>
      <c r="D23" s="2" t="str">
        <f t="shared" ref="D23:D31" si="1">IF(A23="Yes",1,"-")</f>
        <v>-</v>
      </c>
      <c r="G23" s="2" t="str">
        <f t="shared" si="0"/>
        <v xml:space="preserve"> </v>
      </c>
    </row>
    <row r="24" spans="1:7" hidden="1" outlineLevel="1" x14ac:dyDescent="0.3">
      <c r="A24" s="2"/>
      <c r="B24" s="1" t="s">
        <v>3</v>
      </c>
      <c r="D24" s="2" t="str">
        <f t="shared" si="1"/>
        <v>-</v>
      </c>
      <c r="G24" s="2" t="str">
        <f t="shared" si="0"/>
        <v xml:space="preserve"> </v>
      </c>
    </row>
    <row r="25" spans="1:7" hidden="1" outlineLevel="1" x14ac:dyDescent="0.3">
      <c r="A25" s="26" t="s">
        <v>5</v>
      </c>
      <c r="B25" t="s">
        <v>14</v>
      </c>
      <c r="C25" t="str">
        <f>IF(A25="Yes","Congratulations you have everything required to pass Credit 1.2b - provide a copy of your certification as evidence",IF(A25="No","Refer below","-"))</f>
        <v>-</v>
      </c>
      <c r="D25" s="2" t="str">
        <f t="shared" si="1"/>
        <v>-</v>
      </c>
      <c r="G25" s="2" t="str">
        <f t="shared" si="0"/>
        <v xml:space="preserve"> </v>
      </c>
    </row>
    <row r="26" spans="1:7" hidden="1" outlineLevel="1" x14ac:dyDescent="0.3">
      <c r="A26" s="2"/>
      <c r="B26" s="1" t="s">
        <v>3</v>
      </c>
      <c r="D26" s="2" t="str">
        <f t="shared" si="1"/>
        <v>-</v>
      </c>
      <c r="G26" s="2" t="str">
        <f t="shared" si="0"/>
        <v xml:space="preserve"> </v>
      </c>
    </row>
    <row r="27" spans="1:7" hidden="1" outlineLevel="1" x14ac:dyDescent="0.3">
      <c r="A27" s="26" t="s">
        <v>5</v>
      </c>
      <c r="B27" t="s">
        <v>15</v>
      </c>
      <c r="C27" t="str">
        <f>IF(A27="Yes","Congratulations you have everything required to pass Credit 1.2b - provide a copy of your certification as evidence",IF(A27="no","Refer below","-"))</f>
        <v>-</v>
      </c>
      <c r="D27" s="2" t="str">
        <f t="shared" si="1"/>
        <v>-</v>
      </c>
      <c r="G27" s="2" t="str">
        <f t="shared" si="0"/>
        <v xml:space="preserve"> </v>
      </c>
    </row>
    <row r="28" spans="1:7" hidden="1" outlineLevel="1" x14ac:dyDescent="0.3">
      <c r="A28" s="2"/>
      <c r="B28" s="1" t="s">
        <v>3</v>
      </c>
      <c r="D28" s="2" t="str">
        <f t="shared" si="1"/>
        <v>-</v>
      </c>
      <c r="G28" s="2" t="str">
        <f t="shared" si="0"/>
        <v xml:space="preserve"> </v>
      </c>
    </row>
    <row r="29" spans="1:7" hidden="1" outlineLevel="1" x14ac:dyDescent="0.3">
      <c r="A29" s="26" t="s">
        <v>5</v>
      </c>
      <c r="B29" t="s">
        <v>16</v>
      </c>
      <c r="C29" t="str">
        <f>IF(A29="Yes","Please provide evidence that your H&amp;S system contains the required policies and staff are trained - see Audit Guide",IF(A29="No","If no documented policy or none of the above -Not Compliant - develop required policies - See Audit Guide for Credit 1.2b criteria","-"))</f>
        <v>-</v>
      </c>
      <c r="D29" s="2" t="str">
        <f t="shared" si="1"/>
        <v>-</v>
      </c>
      <c r="G29" s="2" t="str">
        <f t="shared" si="0"/>
        <v xml:space="preserve"> </v>
      </c>
    </row>
    <row r="30" spans="1:7" x14ac:dyDescent="0.3">
      <c r="A30" s="7"/>
      <c r="B30" s="6"/>
      <c r="C30" s="6"/>
      <c r="D30" s="2" t="str">
        <f t="shared" si="1"/>
        <v>-</v>
      </c>
      <c r="G30" s="2" t="str">
        <f t="shared" si="0"/>
        <v xml:space="preserve"> </v>
      </c>
    </row>
    <row r="31" spans="1:7" x14ac:dyDescent="0.3">
      <c r="A31" s="2"/>
      <c r="B31"/>
      <c r="D31" s="2" t="str">
        <f t="shared" si="1"/>
        <v>-</v>
      </c>
      <c r="G31" s="2" t="str">
        <f t="shared" si="0"/>
        <v xml:space="preserve"> </v>
      </c>
    </row>
    <row r="32" spans="1:7" s="12" customFormat="1" ht="23.25" customHeight="1" collapsed="1" x14ac:dyDescent="0.3">
      <c r="A32" s="18" t="str">
        <f>IF(SUM(D33)&gt;0,"OK"," ")</f>
        <v xml:space="preserve"> </v>
      </c>
      <c r="B32" s="10" t="s">
        <v>21</v>
      </c>
      <c r="D32" s="2"/>
      <c r="F32" s="12">
        <f>IF(A32="OK",1,0)</f>
        <v>0</v>
      </c>
      <c r="G32" s="2" t="str">
        <f t="shared" si="0"/>
        <v xml:space="preserve"> </v>
      </c>
    </row>
    <row r="33" spans="1:7" hidden="1" outlineLevel="1" x14ac:dyDescent="0.3">
      <c r="A33" s="26" t="s">
        <v>5</v>
      </c>
      <c r="B33" t="s">
        <v>22</v>
      </c>
      <c r="C33" t="str">
        <f>IF(A33="Yes","You appear to meet the criteria for pass - please provide evidence of compliance with the requirements - See Audit Guide",IF(A33="No","Not compliant - develop required policy and processes - See audit Guide for Credit 1.3 criteria","-"))</f>
        <v>-</v>
      </c>
      <c r="D33" s="2" t="str">
        <f>IF(A33="Yes",1,"-")</f>
        <v>-</v>
      </c>
      <c r="G33" s="2" t="str">
        <f t="shared" si="0"/>
        <v xml:space="preserve"> </v>
      </c>
    </row>
    <row r="34" spans="1:7" x14ac:dyDescent="0.3">
      <c r="A34" s="7"/>
      <c r="B34" s="6"/>
      <c r="C34" s="6"/>
      <c r="D34" s="2" t="str">
        <f>IF(A34="Yes",1,"-")</f>
        <v>-</v>
      </c>
      <c r="G34" s="2" t="str">
        <f t="shared" si="0"/>
        <v xml:space="preserve"> </v>
      </c>
    </row>
    <row r="35" spans="1:7" x14ac:dyDescent="0.3">
      <c r="A35" s="2"/>
      <c r="B35"/>
      <c r="G35" s="2" t="str">
        <f t="shared" si="0"/>
        <v xml:space="preserve"> </v>
      </c>
    </row>
    <row r="36" spans="1:7" s="12" customFormat="1" ht="23.25" customHeight="1" collapsed="1" x14ac:dyDescent="0.3">
      <c r="A36" s="20" t="str">
        <f>IF(SUM(D37:D43)&gt;0,"OK","")</f>
        <v/>
      </c>
      <c r="B36" s="10" t="s">
        <v>46</v>
      </c>
      <c r="D36" s="38" t="str">
        <f>(IF(SUM(D37:D43)&gt;0,1," "))</f>
        <v xml:space="preserve"> </v>
      </c>
      <c r="F36" s="12">
        <f>IF(A36="OK",1,0)</f>
        <v>0</v>
      </c>
      <c r="G36" s="2" t="str">
        <f t="shared" si="0"/>
        <v xml:space="preserve"> </v>
      </c>
    </row>
    <row r="37" spans="1:7" hidden="1" outlineLevel="1" x14ac:dyDescent="0.3">
      <c r="A37" s="26" t="s">
        <v>5</v>
      </c>
      <c r="B37" t="s">
        <v>17</v>
      </c>
      <c r="C37" t="str">
        <f>IF(A37="Yes","Congratulations you have everything required to pass Credit 2.1 - provide a copy of your certification as evidence",IF(A37="No","Refer below",""))</f>
        <v/>
      </c>
      <c r="D37" s="2" t="str">
        <f t="shared" ref="D37:D43" si="2">IF(A37="Yes",1,"-")</f>
        <v>-</v>
      </c>
      <c r="G37" s="2" t="str">
        <f t="shared" si="0"/>
        <v xml:space="preserve"> </v>
      </c>
    </row>
    <row r="38" spans="1:7" hidden="1" outlineLevel="1" x14ac:dyDescent="0.3">
      <c r="A38" s="2"/>
      <c r="B38" s="1" t="s">
        <v>3</v>
      </c>
      <c r="D38" s="2" t="str">
        <f t="shared" si="2"/>
        <v>-</v>
      </c>
      <c r="G38" s="2" t="str">
        <f t="shared" si="0"/>
        <v xml:space="preserve"> </v>
      </c>
    </row>
    <row r="39" spans="1:7" hidden="1" outlineLevel="1" x14ac:dyDescent="0.3">
      <c r="A39" s="26" t="s">
        <v>5</v>
      </c>
      <c r="B39" t="s">
        <v>18</v>
      </c>
      <c r="C39" t="str">
        <f>IF(A39="Yes","Congratulations you have everything required to pass Credit 2.1 - provide a copy of your certification as evidence",IF(A39="No","Refer below",""))</f>
        <v/>
      </c>
      <c r="D39" s="2" t="str">
        <f t="shared" si="2"/>
        <v>-</v>
      </c>
      <c r="G39" s="2" t="str">
        <f t="shared" si="0"/>
        <v xml:space="preserve"> </v>
      </c>
    </row>
    <row r="40" spans="1:7" hidden="1" outlineLevel="1" x14ac:dyDescent="0.3">
      <c r="A40" s="2"/>
      <c r="B40" s="1" t="s">
        <v>3</v>
      </c>
      <c r="D40" s="2" t="str">
        <f t="shared" si="2"/>
        <v>-</v>
      </c>
      <c r="G40" s="2" t="str">
        <f t="shared" si="0"/>
        <v xml:space="preserve"> </v>
      </c>
    </row>
    <row r="41" spans="1:7" hidden="1" outlineLevel="1" x14ac:dyDescent="0.3">
      <c r="A41" s="26" t="s">
        <v>5</v>
      </c>
      <c r="B41" t="s">
        <v>19</v>
      </c>
      <c r="C41" t="str">
        <f>IF(A41="Yes","Congratulations you have everything required to pass Credit 2.1 - provide a copy of your certification as evidence",IF(A41="No","Refer below",""))</f>
        <v/>
      </c>
      <c r="D41" s="2" t="str">
        <f t="shared" si="2"/>
        <v>-</v>
      </c>
      <c r="G41" s="2" t="str">
        <f t="shared" si="0"/>
        <v xml:space="preserve"> </v>
      </c>
    </row>
    <row r="42" spans="1:7" hidden="1" outlineLevel="1" x14ac:dyDescent="0.3">
      <c r="A42" s="2"/>
      <c r="B42" s="1" t="s">
        <v>3</v>
      </c>
      <c r="D42" s="2" t="str">
        <f t="shared" si="2"/>
        <v>-</v>
      </c>
      <c r="G42" s="2" t="str">
        <f t="shared" si="0"/>
        <v xml:space="preserve"> </v>
      </c>
    </row>
    <row r="43" spans="1:7" hidden="1" outlineLevel="1" x14ac:dyDescent="0.3">
      <c r="A43" s="26" t="s">
        <v>5</v>
      </c>
      <c r="B43" t="s">
        <v>20</v>
      </c>
      <c r="C43" t="str">
        <f>IF(A43="Yes","Please provide evidence that your Environmental Management system contains the required policies and staff are trained - see Audit Guide",IF(A43="No","If none of the above, and no documented EMS, or the EMS doesn't meet the standard - Not Compliant - develop required policies - See Audit Guide",""))</f>
        <v/>
      </c>
      <c r="D43" s="2" t="str">
        <f t="shared" si="2"/>
        <v>-</v>
      </c>
      <c r="G43" s="2" t="str">
        <f t="shared" si="0"/>
        <v xml:space="preserve"> </v>
      </c>
    </row>
    <row r="44" spans="1:7" x14ac:dyDescent="0.3">
      <c r="A44" s="7"/>
      <c r="B44" s="6"/>
      <c r="C44" s="6"/>
      <c r="G44" s="2" t="str">
        <f t="shared" si="0"/>
        <v xml:space="preserve"> </v>
      </c>
    </row>
    <row r="45" spans="1:7" x14ac:dyDescent="0.3">
      <c r="A45" s="2"/>
      <c r="B45"/>
      <c r="G45" s="2" t="str">
        <f t="shared" si="0"/>
        <v xml:space="preserve"> </v>
      </c>
    </row>
    <row r="46" spans="1:7" s="12" customFormat="1" ht="23.25" customHeight="1" collapsed="1" x14ac:dyDescent="0.3">
      <c r="A46" s="20" t="str">
        <f>IF(D46&gt;0,"OK"," ")</f>
        <v xml:space="preserve"> </v>
      </c>
      <c r="B46" s="10" t="s">
        <v>51</v>
      </c>
      <c r="D46" s="11">
        <f>IF(SUM(D48:D56)&gt;0,1,0)</f>
        <v>0</v>
      </c>
      <c r="F46" s="12">
        <f>IF(A46="OK",1,0)</f>
        <v>0</v>
      </c>
      <c r="G46" s="2" t="str">
        <f t="shared" si="0"/>
        <v xml:space="preserve"> </v>
      </c>
    </row>
    <row r="47" spans="1:7" hidden="1" outlineLevel="1" x14ac:dyDescent="0.3">
      <c r="A47" s="23"/>
      <c r="B47" s="28" t="s">
        <v>59</v>
      </c>
      <c r="G47" s="2" t="str">
        <f t="shared" si="0"/>
        <v xml:space="preserve"> </v>
      </c>
    </row>
    <row r="48" spans="1:7" hidden="1" outlineLevel="1" x14ac:dyDescent="0.3">
      <c r="A48" s="26" t="s">
        <v>5</v>
      </c>
      <c r="B48" t="s">
        <v>56</v>
      </c>
      <c r="C48" t="str">
        <f>IF(A48="Yes","You appear to met the criteria for a pass - please provide evidence of supplier certifications and % purchases from those suppliers compared to total",IF(A48="No","Refer below","-"))</f>
        <v>-</v>
      </c>
      <c r="D48" s="2">
        <f>IF(A48="Yes",1,0)</f>
        <v>0</v>
      </c>
      <c r="G48" s="2" t="str">
        <f t="shared" si="0"/>
        <v xml:space="preserve"> </v>
      </c>
    </row>
    <row r="49" spans="1:7" hidden="1" outlineLevel="1" x14ac:dyDescent="0.3">
      <c r="A49" s="2"/>
      <c r="B49" s="1" t="s">
        <v>3</v>
      </c>
      <c r="G49" s="2" t="str">
        <f t="shared" si="0"/>
        <v xml:space="preserve"> </v>
      </c>
    </row>
    <row r="50" spans="1:7" hidden="1" outlineLevel="1" x14ac:dyDescent="0.3">
      <c r="A50" s="26" t="s">
        <v>5</v>
      </c>
      <c r="B50" t="s">
        <v>57</v>
      </c>
      <c r="C50" t="str">
        <f>IF(A50="Yes","You appear to met the criteria for a pass - please provide evidence of % purchases from those suppliers compared to total",IF(A50="No","Refer below","-"))</f>
        <v>-</v>
      </c>
      <c r="D50" s="2">
        <f>IF(A50="Yes",1,0)</f>
        <v>0</v>
      </c>
      <c r="G50" s="2" t="str">
        <f t="shared" si="0"/>
        <v xml:space="preserve"> </v>
      </c>
    </row>
    <row r="51" spans="1:7" hidden="1" outlineLevel="1" x14ac:dyDescent="0.3">
      <c r="A51" s="2"/>
      <c r="B51" s="1" t="s">
        <v>3</v>
      </c>
      <c r="G51" s="2" t="str">
        <f t="shared" si="0"/>
        <v xml:space="preserve"> </v>
      </c>
    </row>
    <row r="52" spans="1:7" hidden="1" outlineLevel="1" x14ac:dyDescent="0.3">
      <c r="A52" s="26" t="s">
        <v>5</v>
      </c>
      <c r="B52" t="s">
        <v>58</v>
      </c>
      <c r="C52" t="str">
        <f>IF(A52="Yes","You appear to met the criteria for a pass - please provide evidence of supplier certifications and % purchases from those suppliers compared to total",IF(A52="No","Refer below","-"))</f>
        <v>-</v>
      </c>
      <c r="D52" s="2">
        <f>IF(A52="Yes",1,0)</f>
        <v>0</v>
      </c>
      <c r="G52" s="2" t="str">
        <f t="shared" si="0"/>
        <v xml:space="preserve"> </v>
      </c>
    </row>
    <row r="53" spans="1:7" hidden="1" outlineLevel="1" x14ac:dyDescent="0.3">
      <c r="A53" s="27"/>
      <c r="B53" s="1" t="s">
        <v>3</v>
      </c>
      <c r="G53" s="2" t="str">
        <f t="shared" si="0"/>
        <v xml:space="preserve"> </v>
      </c>
    </row>
    <row r="54" spans="1:7" hidden="1" outlineLevel="1" x14ac:dyDescent="0.3">
      <c r="A54" s="26" t="s">
        <v>5</v>
      </c>
      <c r="B54" t="s">
        <v>53</v>
      </c>
      <c r="C54" t="str">
        <f>IF(A54="Yes","You appear to met the criteria for a pass - please provide evidence of the suppliers additional CO2 contribution",IF(A54="No","If 'no' and all other criteria for Credit 2.2 not met - Non compliant"," "))</f>
        <v xml:space="preserve"> </v>
      </c>
      <c r="D54" s="2">
        <f>IF(A54="Yes",1,0)</f>
        <v>0</v>
      </c>
      <c r="G54" s="2" t="str">
        <f t="shared" si="0"/>
        <v xml:space="preserve"> </v>
      </c>
    </row>
    <row r="55" spans="1:7" hidden="1" outlineLevel="1" x14ac:dyDescent="0.3">
      <c r="A55" s="27"/>
      <c r="B55" s="1" t="s">
        <v>3</v>
      </c>
      <c r="G55" s="2" t="str">
        <f t="shared" si="0"/>
        <v xml:space="preserve"> </v>
      </c>
    </row>
    <row r="56" spans="1:7" hidden="1" outlineLevel="1" x14ac:dyDescent="0.3">
      <c r="A56" s="26" t="s">
        <v>5</v>
      </c>
      <c r="B56" t="s">
        <v>60</v>
      </c>
      <c r="C56" t="str">
        <f>IF(A56="Yes","You appear to met the criteria for a pass - please provide evidence of 3rd party verification",IF(A56="No","If 'no' and no other criteria for Credit 2.2 achieved - Non compliant - refer to Audit Guide"," "))</f>
        <v xml:space="preserve"> </v>
      </c>
      <c r="D56" s="2">
        <f>IF(A56="Yes",1,0)</f>
        <v>0</v>
      </c>
      <c r="G56" s="2" t="str">
        <f t="shared" si="0"/>
        <v xml:space="preserve"> </v>
      </c>
    </row>
    <row r="57" spans="1:7" x14ac:dyDescent="0.3">
      <c r="A57" s="2"/>
      <c r="B57"/>
      <c r="G57" s="2" t="str">
        <f t="shared" si="0"/>
        <v xml:space="preserve"> </v>
      </c>
    </row>
    <row r="58" spans="1:7" x14ac:dyDescent="0.3">
      <c r="A58" s="5"/>
      <c r="B58" s="4"/>
      <c r="C58" s="4"/>
      <c r="G58" s="2" t="str">
        <f t="shared" si="0"/>
        <v xml:space="preserve"> </v>
      </c>
    </row>
    <row r="59" spans="1:7" s="12" customFormat="1" ht="23.25" customHeight="1" collapsed="1" x14ac:dyDescent="0.3">
      <c r="A59" s="20" t="str">
        <f>IF(A60="Yes","OK"," ")</f>
        <v xml:space="preserve"> </v>
      </c>
      <c r="B59" s="10" t="s">
        <v>50</v>
      </c>
      <c r="D59" s="11"/>
      <c r="F59" s="12">
        <f>IF(A59="OK",1,0)</f>
        <v>0</v>
      </c>
      <c r="G59" s="2" t="str">
        <f t="shared" si="0"/>
        <v xml:space="preserve"> </v>
      </c>
    </row>
    <row r="60" spans="1:7" hidden="1" outlineLevel="1" x14ac:dyDescent="0.3">
      <c r="A60" s="26" t="s">
        <v>5</v>
      </c>
      <c r="B60" t="s">
        <v>61</v>
      </c>
      <c r="C60" t="str">
        <f>IF(A60="Yes","You appear to meet the criteria for pass - please provide evidence of compliance with the requirements - See Audit Guide",IF(A60="No","Not compliant - develop required policy and or processes - See audit Guide for Credit 2.3 criteria","-"))</f>
        <v>-</v>
      </c>
      <c r="G60" s="2" t="str">
        <f t="shared" si="0"/>
        <v xml:space="preserve"> </v>
      </c>
    </row>
    <row r="61" spans="1:7" x14ac:dyDescent="0.3">
      <c r="A61" s="7"/>
      <c r="B61" s="6"/>
      <c r="C61" s="6"/>
      <c r="G61" s="2" t="str">
        <f t="shared" si="0"/>
        <v xml:space="preserve"> </v>
      </c>
    </row>
    <row r="62" spans="1:7" x14ac:dyDescent="0.3">
      <c r="A62" s="2"/>
      <c r="B62"/>
      <c r="G62" s="2" t="str">
        <f t="shared" si="0"/>
        <v xml:space="preserve"> </v>
      </c>
    </row>
    <row r="63" spans="1:7" s="12" customFormat="1" ht="23.25" customHeight="1" collapsed="1" x14ac:dyDescent="0.3">
      <c r="A63" s="20" t="str">
        <f>IF(E63&gt;0,"OK","")</f>
        <v/>
      </c>
      <c r="B63" s="10" t="s">
        <v>47</v>
      </c>
      <c r="D63" s="11"/>
      <c r="E63" s="12">
        <f>SUM(D64:D66)</f>
        <v>0</v>
      </c>
      <c r="F63" s="12">
        <f>IF(A63="OK",1,0)</f>
        <v>0</v>
      </c>
      <c r="G63" s="2" t="str">
        <f t="shared" si="0"/>
        <v xml:space="preserve"> </v>
      </c>
    </row>
    <row r="64" spans="1:7" hidden="1" outlineLevel="1" x14ac:dyDescent="0.3">
      <c r="A64" s="26" t="s">
        <v>5</v>
      </c>
      <c r="B64" t="s">
        <v>48</v>
      </c>
      <c r="C64" t="str">
        <f>IF(A64="Yes","Please complete the 'Mandatory Letter of Assurance' template provided in the Audit Portal",IF(A64="No","Refer below"," "))</f>
        <v xml:space="preserve"> </v>
      </c>
      <c r="D64" s="2">
        <f>IF(A64="Yes",1,0)</f>
        <v>0</v>
      </c>
      <c r="G64" s="2" t="str">
        <f t="shared" si="0"/>
        <v xml:space="preserve"> </v>
      </c>
    </row>
    <row r="65" spans="1:7" hidden="1" outlineLevel="1" x14ac:dyDescent="0.3">
      <c r="A65" s="2"/>
      <c r="B65" s="1" t="s">
        <v>3</v>
      </c>
      <c r="G65" s="2" t="str">
        <f t="shared" si="0"/>
        <v xml:space="preserve"> </v>
      </c>
    </row>
    <row r="66" spans="1:7" hidden="1" outlineLevel="1" x14ac:dyDescent="0.3">
      <c r="A66" s="26" t="s">
        <v>5</v>
      </c>
      <c r="B66" t="s">
        <v>49</v>
      </c>
      <c r="C66" t="str">
        <f>IF(A66="Yes","You appear to meet requirements for 3.1 - please confirm with evidence  demonstating compliance with Audit Guide Credit 3.1 requirements", IF(A66="No","If you do not meet either requirements in this section - Non Compliant", " "))</f>
        <v xml:space="preserve"> </v>
      </c>
      <c r="D66" s="2">
        <f>IF(A66="Yes",1,0)</f>
        <v>0</v>
      </c>
      <c r="G66" s="2" t="str">
        <f t="shared" si="0"/>
        <v xml:space="preserve"> </v>
      </c>
    </row>
    <row r="67" spans="1:7" x14ac:dyDescent="0.3">
      <c r="A67" s="7"/>
      <c r="B67" s="6"/>
      <c r="C67" s="6"/>
      <c r="G67" s="2" t="str">
        <f t="shared" si="0"/>
        <v xml:space="preserve"> </v>
      </c>
    </row>
    <row r="68" spans="1:7" ht="15.75" customHeight="1" x14ac:dyDescent="0.3">
      <c r="A68" s="2"/>
      <c r="B68"/>
      <c r="G68" s="2" t="str">
        <f t="shared" si="0"/>
        <v xml:space="preserve"> </v>
      </c>
    </row>
    <row r="69" spans="1:7" s="12" customFormat="1" ht="23.25" customHeight="1" collapsed="1" x14ac:dyDescent="0.3">
      <c r="A69" s="18" t="str">
        <f>IF(SUM(D70:D77)&gt;0,"OK"," ")</f>
        <v xml:space="preserve"> </v>
      </c>
      <c r="B69" s="17" t="s">
        <v>23</v>
      </c>
      <c r="D69" s="2"/>
      <c r="F69" s="12">
        <f>IF(A69="OK",1,0)</f>
        <v>0</v>
      </c>
      <c r="G69" s="2" t="str">
        <f t="shared" si="0"/>
        <v xml:space="preserve"> </v>
      </c>
    </row>
    <row r="70" spans="1:7" hidden="1" outlineLevel="1" x14ac:dyDescent="0.3">
      <c r="A70" s="26" t="s">
        <v>5</v>
      </c>
      <c r="B70" t="s">
        <v>11</v>
      </c>
      <c r="C70" t="str">
        <f>IF(A70="Yes","Congratulations you have everything required to pass Credit 1.2b - provide a copy of your certification as evidence",IF(A70="No","Refer below","-"))</f>
        <v>-</v>
      </c>
      <c r="D70" s="2" t="str">
        <f t="shared" ref="D70:D77" si="3">IF(A70="Yes",1,"-")</f>
        <v>-</v>
      </c>
      <c r="G70" s="2" t="str">
        <f t="shared" si="0"/>
        <v xml:space="preserve"> </v>
      </c>
    </row>
    <row r="71" spans="1:7" hidden="1" outlineLevel="1" x14ac:dyDescent="0.3">
      <c r="A71" s="2"/>
      <c r="B71" s="1" t="s">
        <v>3</v>
      </c>
      <c r="D71" s="2" t="str">
        <f t="shared" si="3"/>
        <v>-</v>
      </c>
      <c r="G71" s="2" t="str">
        <f t="shared" si="0"/>
        <v xml:space="preserve"> </v>
      </c>
    </row>
    <row r="72" spans="1:7" hidden="1" outlineLevel="1" x14ac:dyDescent="0.3">
      <c r="A72" s="26" t="s">
        <v>5</v>
      </c>
      <c r="B72" t="s">
        <v>14</v>
      </c>
      <c r="C72" t="str">
        <f>IF(A72="Yes","Congratulations you have everything required to pass Credit 1.2b - provide a copy of your certification as evidence",IF(A72="No","Refer below","-"))</f>
        <v>-</v>
      </c>
      <c r="D72" s="2" t="str">
        <f t="shared" si="3"/>
        <v>-</v>
      </c>
      <c r="G72" s="2" t="str">
        <f t="shared" si="0"/>
        <v xml:space="preserve"> </v>
      </c>
    </row>
    <row r="73" spans="1:7" hidden="1" outlineLevel="1" x14ac:dyDescent="0.3">
      <c r="A73" s="2"/>
      <c r="B73" s="1" t="s">
        <v>3</v>
      </c>
      <c r="D73" s="2" t="str">
        <f t="shared" si="3"/>
        <v>-</v>
      </c>
      <c r="G73" s="2" t="str">
        <f t="shared" si="0"/>
        <v xml:space="preserve"> </v>
      </c>
    </row>
    <row r="74" spans="1:7" hidden="1" outlineLevel="1" x14ac:dyDescent="0.3">
      <c r="A74" s="26" t="s">
        <v>5</v>
      </c>
      <c r="B74" t="s">
        <v>15</v>
      </c>
      <c r="C74" t="str">
        <f>IF(A74="Yes","Congratulations you have everything required to pass Credit 1.2b - provide a copy of your certification as evidence",IF(A74="No","Refer below","-"))</f>
        <v>-</v>
      </c>
      <c r="D74" s="2" t="str">
        <f t="shared" si="3"/>
        <v>-</v>
      </c>
      <c r="G74" s="2" t="str">
        <f t="shared" ref="G74:G131" si="4">IF(F74=1,"Pass"," ")</f>
        <v xml:space="preserve"> </v>
      </c>
    </row>
    <row r="75" spans="1:7" hidden="1" outlineLevel="1" x14ac:dyDescent="0.3">
      <c r="A75" s="2"/>
      <c r="B75" s="1" t="s">
        <v>3</v>
      </c>
      <c r="D75" s="2" t="str">
        <f t="shared" si="3"/>
        <v>-</v>
      </c>
      <c r="G75" s="2" t="str">
        <f t="shared" si="4"/>
        <v xml:space="preserve"> </v>
      </c>
    </row>
    <row r="76" spans="1:7" hidden="1" outlineLevel="1" x14ac:dyDescent="0.3">
      <c r="A76" s="26" t="s">
        <v>5</v>
      </c>
      <c r="B76" t="s">
        <v>16</v>
      </c>
      <c r="C76" t="str">
        <f>IF(A76="Yes","Please provide evidence that your H&amp;S system contains the required policies and staff are trained - see Audit Guide",IF(A76="No","If no documented policy or none of the above -Not Compliant - develop required policies - See Audit Guide for Credit 3.2 criteria","-"))</f>
        <v>-</v>
      </c>
      <c r="D76" s="2" t="str">
        <f t="shared" si="3"/>
        <v>-</v>
      </c>
      <c r="G76" s="2" t="str">
        <f t="shared" si="4"/>
        <v xml:space="preserve"> </v>
      </c>
    </row>
    <row r="77" spans="1:7" x14ac:dyDescent="0.3">
      <c r="A77" s="7"/>
      <c r="B77" s="6"/>
      <c r="C77" s="6"/>
      <c r="D77" s="2" t="str">
        <f t="shared" si="3"/>
        <v>-</v>
      </c>
      <c r="G77" s="2" t="str">
        <f t="shared" si="4"/>
        <v xml:space="preserve"> </v>
      </c>
    </row>
    <row r="78" spans="1:7" x14ac:dyDescent="0.3">
      <c r="A78" s="2"/>
      <c r="B78"/>
      <c r="G78" s="2" t="str">
        <f t="shared" si="4"/>
        <v xml:space="preserve"> </v>
      </c>
    </row>
    <row r="79" spans="1:7" s="12" customFormat="1" ht="23.25" customHeight="1" collapsed="1" x14ac:dyDescent="0.3">
      <c r="A79" s="20" t="str">
        <f>IF(A80="Yes","OK"," ")</f>
        <v xml:space="preserve"> </v>
      </c>
      <c r="B79" s="10" t="s">
        <v>65</v>
      </c>
      <c r="D79" s="11"/>
      <c r="F79" s="12">
        <f>IF(A79="OK",1,0)</f>
        <v>0</v>
      </c>
      <c r="G79" s="2" t="str">
        <f t="shared" si="4"/>
        <v xml:space="preserve"> </v>
      </c>
    </row>
    <row r="80" spans="1:7" hidden="1" outlineLevel="1" x14ac:dyDescent="0.3">
      <c r="A80" s="26" t="s">
        <v>5</v>
      </c>
      <c r="B80" t="s">
        <v>66</v>
      </c>
      <c r="C80" t="str">
        <f>IF(A80="Yes","Please provide evidence that the required policy is documented and active - see Audit Guide",IF(A80="No","If no documented policy - Not Compliant - develop required policy - See Audit Guide for Credit 3.3 requirements","-"))</f>
        <v>-</v>
      </c>
      <c r="G80" s="2" t="str">
        <f t="shared" si="4"/>
        <v xml:space="preserve"> </v>
      </c>
    </row>
    <row r="81" spans="1:7" x14ac:dyDescent="0.3">
      <c r="A81" s="7"/>
      <c r="B81" s="55"/>
      <c r="C81" s="6"/>
      <c r="G81" s="2" t="str">
        <f t="shared" si="4"/>
        <v xml:space="preserve"> </v>
      </c>
    </row>
    <row r="82" spans="1:7" x14ac:dyDescent="0.3">
      <c r="A82" s="2"/>
      <c r="B82" s="1"/>
      <c r="G82" s="2" t="str">
        <f t="shared" si="4"/>
        <v xml:space="preserve"> </v>
      </c>
    </row>
    <row r="83" spans="1:7" s="12" customFormat="1" ht="23.25" customHeight="1" collapsed="1" x14ac:dyDescent="0.3">
      <c r="A83" s="20" t="str">
        <f>IF(D83=2,"OK"," ")</f>
        <v xml:space="preserve"> </v>
      </c>
      <c r="B83" s="10" t="s">
        <v>63</v>
      </c>
      <c r="D83" s="11">
        <f>IF(D84+D86=2,2,0)</f>
        <v>0</v>
      </c>
      <c r="F83" s="12">
        <f>IF(A83="OK",1,0)</f>
        <v>0</v>
      </c>
      <c r="G83" s="2" t="str">
        <f t="shared" si="4"/>
        <v xml:space="preserve"> </v>
      </c>
    </row>
    <row r="84" spans="1:7" hidden="1" outlineLevel="1" x14ac:dyDescent="0.3">
      <c r="A84" s="26" t="s">
        <v>5</v>
      </c>
      <c r="B84" t="s">
        <v>68</v>
      </c>
      <c r="C84" t="str">
        <f>IF(A84="Yes","It appears that you meet criteria 1 of Credit 3.4 - Plese provide copies of supplier certifications",IF(A84="No","Non compliant - see criteria at Audit Guide Credit 3.4"," "))</f>
        <v xml:space="preserve"> </v>
      </c>
      <c r="D84" s="2">
        <f>IF(A84="Yes",1,0)</f>
        <v>0</v>
      </c>
      <c r="G84" s="2" t="str">
        <f t="shared" si="4"/>
        <v xml:space="preserve"> </v>
      </c>
    </row>
    <row r="85" spans="1:7" hidden="1" outlineLevel="1" x14ac:dyDescent="0.3">
      <c r="A85" s="2"/>
      <c r="B85" s="1" t="s">
        <v>67</v>
      </c>
      <c r="G85" s="2" t="str">
        <f t="shared" si="4"/>
        <v xml:space="preserve"> </v>
      </c>
    </row>
    <row r="86" spans="1:7" hidden="1" outlineLevel="1" x14ac:dyDescent="0.3">
      <c r="A86" s="26" t="s">
        <v>5</v>
      </c>
      <c r="B86" t="s">
        <v>69</v>
      </c>
      <c r="C86" t="str">
        <f>IF(A86="Yes","It appears that you meet criteria 2 of Credit 3.4 - Plese provide evidence of compliance with Credit 3.4",IF(A86="No","Non compliant - see criteria at Audit Guide Credit 3.4"," "))</f>
        <v xml:space="preserve"> </v>
      </c>
      <c r="D86" s="2">
        <f>IF(A86="Yes",1,0)</f>
        <v>0</v>
      </c>
      <c r="G86" s="2" t="str">
        <f t="shared" si="4"/>
        <v xml:space="preserve"> </v>
      </c>
    </row>
    <row r="87" spans="1:7" x14ac:dyDescent="0.3">
      <c r="A87" s="7"/>
      <c r="B87" s="55"/>
      <c r="C87" s="6"/>
      <c r="G87" s="2" t="str">
        <f t="shared" si="4"/>
        <v xml:space="preserve"> </v>
      </c>
    </row>
    <row r="88" spans="1:7" x14ac:dyDescent="0.3">
      <c r="A88" s="2"/>
      <c r="B88"/>
      <c r="G88" s="2" t="str">
        <f t="shared" si="4"/>
        <v xml:space="preserve"> </v>
      </c>
    </row>
    <row r="89" spans="1:7" s="12" customFormat="1" ht="23.25" customHeight="1" collapsed="1" x14ac:dyDescent="0.3">
      <c r="A89" s="18" t="str">
        <f>IF(D90=1,"OK",IF(SUM(E93:E117)=5,"OK"," "))</f>
        <v xml:space="preserve"> </v>
      </c>
      <c r="B89" s="10" t="s">
        <v>24</v>
      </c>
      <c r="D89" s="2"/>
      <c r="F89" s="12">
        <f>IF(A89="OK",1,0)</f>
        <v>0</v>
      </c>
      <c r="G89" s="2" t="str">
        <f t="shared" si="4"/>
        <v xml:space="preserve"> </v>
      </c>
    </row>
    <row r="90" spans="1:7" hidden="1" outlineLevel="1" x14ac:dyDescent="0.3">
      <c r="A90" s="26" t="s">
        <v>5</v>
      </c>
      <c r="B90" t="s">
        <v>41</v>
      </c>
      <c r="C90" t="str">
        <f>IF(A90="Yes","To enact the grace period you need to show evidence that you have reached out to your steel suppliers for the required evidence on the prescribed form",IF(A90="No","Refer below if grace period not invoked and respond to: 4.1a/4.1b/4.1c/4.1d","-"))</f>
        <v>-</v>
      </c>
      <c r="D90" s="2" t="str">
        <f>IF(A90="Yes",1," ")</f>
        <v xml:space="preserve"> </v>
      </c>
      <c r="G90" s="2" t="str">
        <f t="shared" si="4"/>
        <v xml:space="preserve"> </v>
      </c>
    </row>
    <row r="91" spans="1:7" hidden="1" outlineLevel="1" x14ac:dyDescent="0.3">
      <c r="A91" s="27"/>
      <c r="B91" s="16" t="s">
        <v>32</v>
      </c>
      <c r="D91" s="2" t="str">
        <f>IF(A94="Yes",1,"-")</f>
        <v>-</v>
      </c>
      <c r="G91" s="2" t="str">
        <f t="shared" si="4"/>
        <v xml:space="preserve"> </v>
      </c>
    </row>
    <row r="92" spans="1:7" hidden="1" outlineLevel="1" x14ac:dyDescent="0.3">
      <c r="A92" s="27"/>
      <c r="B92"/>
      <c r="G92" s="2" t="str">
        <f t="shared" si="4"/>
        <v xml:space="preserve"> </v>
      </c>
    </row>
    <row r="93" spans="1:7" hidden="1" outlineLevel="1" x14ac:dyDescent="0.3">
      <c r="A93" s="19" t="str">
        <f>IF(E93&gt;0,"OK"," ")</f>
        <v xml:space="preserve"> </v>
      </c>
      <c r="B93" s="15" t="s">
        <v>52</v>
      </c>
      <c r="C93" s="4"/>
      <c r="E93" s="2">
        <f>IF(SUM(D94:D98)&gt;0,1,0)</f>
        <v>0</v>
      </c>
      <c r="G93" s="2" t="str">
        <f t="shared" si="4"/>
        <v xml:space="preserve"> </v>
      </c>
    </row>
    <row r="94" spans="1:7" hidden="1" outlineLevel="1" x14ac:dyDescent="0.3">
      <c r="A94" s="26" t="s">
        <v>1</v>
      </c>
      <c r="B94" t="s">
        <v>25</v>
      </c>
      <c r="C94" t="str">
        <f>IF(A94="Yes","You appear to met the criteria for a pass - please provide evidence of supplier certifications and % purchases from those suppliers compared to total",IF(A94="No","Refer below","-"))</f>
        <v>Refer below</v>
      </c>
      <c r="D94" s="2" t="str">
        <f>IF(A94="Yes",1,"-")</f>
        <v>-</v>
      </c>
      <c r="G94" s="2" t="str">
        <f t="shared" si="4"/>
        <v xml:space="preserve"> </v>
      </c>
    </row>
    <row r="95" spans="1:7" hidden="1" outlineLevel="1" x14ac:dyDescent="0.3">
      <c r="A95" s="2"/>
      <c r="B95" s="1" t="s">
        <v>3</v>
      </c>
      <c r="G95" s="2" t="str">
        <f t="shared" si="4"/>
        <v xml:space="preserve"> </v>
      </c>
    </row>
    <row r="96" spans="1:7" hidden="1" outlineLevel="1" x14ac:dyDescent="0.3">
      <c r="A96" s="26" t="s">
        <v>5</v>
      </c>
      <c r="B96" t="s">
        <v>31</v>
      </c>
      <c r="C96" t="str">
        <f>IF(A96="Yes","Provide evidence of %ge and EPDs compliant with EN15804",IF(A96="No","Refer below","-"))</f>
        <v>-</v>
      </c>
      <c r="D96" s="2" t="str">
        <f t="shared" ref="D96:D120" si="5">IF(A96="Yes",1,"-")</f>
        <v>-</v>
      </c>
      <c r="G96" s="2" t="str">
        <f t="shared" si="4"/>
        <v xml:space="preserve"> </v>
      </c>
    </row>
    <row r="97" spans="1:7" hidden="1" outlineLevel="1" x14ac:dyDescent="0.3">
      <c r="A97" s="2"/>
      <c r="B97" s="1" t="s">
        <v>3</v>
      </c>
      <c r="G97" s="2" t="str">
        <f t="shared" si="4"/>
        <v xml:space="preserve"> </v>
      </c>
    </row>
    <row r="98" spans="1:7" hidden="1" outlineLevel="1" x14ac:dyDescent="0.3">
      <c r="A98" s="26" t="s">
        <v>5</v>
      </c>
      <c r="B98" t="s">
        <v>28</v>
      </c>
      <c r="C98" t="str">
        <f>IF(A98="Yes","You appear to meet the criteria for pass - please provide evidence of compliance with the requirements - See Audit Guide",IF(A98="No","If response is 'no' to all options under Credit 4.1a - Non Compliant - refer to Audit Guide","-"))</f>
        <v>-</v>
      </c>
      <c r="D98" s="2" t="str">
        <f t="shared" si="5"/>
        <v>-</v>
      </c>
      <c r="G98" s="2" t="str">
        <f t="shared" si="4"/>
        <v xml:space="preserve"> </v>
      </c>
    </row>
    <row r="99" spans="1:7" hidden="1" outlineLevel="1" x14ac:dyDescent="0.3">
      <c r="A99" s="21" t="str">
        <f>IF(E99&gt;0,"OK"," ")</f>
        <v xml:space="preserve"> </v>
      </c>
      <c r="B99" s="15" t="s">
        <v>30</v>
      </c>
      <c r="C99" s="4"/>
      <c r="E99" s="2">
        <f>IF(SUM(D100:D102)&gt;0,1,0)</f>
        <v>0</v>
      </c>
      <c r="G99" s="2" t="str">
        <f t="shared" si="4"/>
        <v xml:space="preserve"> </v>
      </c>
    </row>
    <row r="100" spans="1:7" hidden="1" outlineLevel="1" x14ac:dyDescent="0.3">
      <c r="A100" s="26" t="s">
        <v>5</v>
      </c>
      <c r="B100" t="s">
        <v>26</v>
      </c>
      <c r="C100" t="str">
        <f>IF(A100="Yes","You appear to met the criteria for a pass - please provide evidence of supplier certifications and % purchases from those suppliers compared to total",IF(A100="No","Refer below","-"))</f>
        <v>-</v>
      </c>
      <c r="D100" s="2" t="str">
        <f t="shared" si="5"/>
        <v>-</v>
      </c>
      <c r="G100" s="2" t="str">
        <f t="shared" si="4"/>
        <v xml:space="preserve"> </v>
      </c>
    </row>
    <row r="101" spans="1:7" hidden="1" outlineLevel="1" x14ac:dyDescent="0.3">
      <c r="A101" s="2"/>
      <c r="B101" s="1" t="s">
        <v>3</v>
      </c>
      <c r="D101" s="2" t="str">
        <f t="shared" si="5"/>
        <v>-</v>
      </c>
      <c r="G101" s="2" t="str">
        <f t="shared" si="4"/>
        <v xml:space="preserve"> </v>
      </c>
    </row>
    <row r="102" spans="1:7" hidden="1" outlineLevel="1" x14ac:dyDescent="0.3">
      <c r="A102" s="26" t="s">
        <v>5</v>
      </c>
      <c r="B102" s="6" t="s">
        <v>27</v>
      </c>
      <c r="C102" s="6" t="str">
        <f>IF(A102="Yes","You appear to met the criteria for a pass - please provide evidence of supplier compliance as per Credit 4.1b in the Audit Guide", IF(A102="No","If 'no' to both options for Credit 4.1b - Non Compliant - refer to Audit guide","-"))</f>
        <v>-</v>
      </c>
      <c r="D102" s="2" t="str">
        <f t="shared" si="5"/>
        <v>-</v>
      </c>
      <c r="G102" s="2" t="str">
        <f t="shared" si="4"/>
        <v xml:space="preserve"> </v>
      </c>
    </row>
    <row r="103" spans="1:7" hidden="1" outlineLevel="1" x14ac:dyDescent="0.3">
      <c r="A103" s="22" t="str">
        <f>IF(E103&gt;0,"OK"," ")</f>
        <v xml:space="preserve"> </v>
      </c>
      <c r="B103" s="1" t="s">
        <v>33</v>
      </c>
      <c r="E103" s="2">
        <f>IF(SUM(D104:D106)&gt;0,1,0)</f>
        <v>0</v>
      </c>
      <c r="G103" s="2" t="str">
        <f t="shared" si="4"/>
        <v xml:space="preserve"> </v>
      </c>
    </row>
    <row r="104" spans="1:7" hidden="1" outlineLevel="1" x14ac:dyDescent="0.3">
      <c r="A104" s="26" t="s">
        <v>5</v>
      </c>
      <c r="B104" t="s">
        <v>25</v>
      </c>
      <c r="C104" t="str">
        <f>IF(A104="Yes","You appear to met the criteria for a pass - please provide evidence of supplier certifications and % purchases from those suppliers compared to total",IF(A104="No","Refer below","-"))</f>
        <v>-</v>
      </c>
      <c r="D104" s="2" t="str">
        <f t="shared" si="5"/>
        <v>-</v>
      </c>
      <c r="G104" s="2" t="str">
        <f t="shared" si="4"/>
        <v xml:space="preserve"> </v>
      </c>
    </row>
    <row r="105" spans="1:7" hidden="1" outlineLevel="1" x14ac:dyDescent="0.3">
      <c r="A105" s="2"/>
      <c r="B105" s="1" t="s">
        <v>3</v>
      </c>
      <c r="D105" s="2" t="str">
        <f t="shared" si="5"/>
        <v>-</v>
      </c>
      <c r="G105" s="2" t="str">
        <f t="shared" si="4"/>
        <v xml:space="preserve"> </v>
      </c>
    </row>
    <row r="106" spans="1:7" hidden="1" outlineLevel="1" x14ac:dyDescent="0.3">
      <c r="A106" s="26" t="s">
        <v>5</v>
      </c>
      <c r="B106" s="6" t="s">
        <v>34</v>
      </c>
      <c r="C106" s="6" t="str">
        <f>IF(A106="Yes","You appear to met the criteria for a pass - please provide evidence of supplier certifications and % purchases from those suppliers compared to total",IF(A106="No","If 'no' to both options for Credit 4.1c - Non Compliant - refer to Audit Guide","-"))</f>
        <v>-</v>
      </c>
      <c r="D106" s="2" t="str">
        <f t="shared" si="5"/>
        <v>-</v>
      </c>
      <c r="G106" s="2" t="str">
        <f t="shared" si="4"/>
        <v xml:space="preserve"> </v>
      </c>
    </row>
    <row r="107" spans="1:7" hidden="1" outlineLevel="1" x14ac:dyDescent="0.3">
      <c r="A107" s="22" t="str">
        <f>IF(E107&gt;0,"OK"," ")</f>
        <v xml:space="preserve"> </v>
      </c>
      <c r="B107" s="1" t="s">
        <v>35</v>
      </c>
      <c r="E107" s="2">
        <f>IF(SUM(D108:D112)&gt;0,1,0)</f>
        <v>0</v>
      </c>
      <c r="G107" s="2" t="str">
        <f t="shared" si="4"/>
        <v xml:space="preserve"> </v>
      </c>
    </row>
    <row r="108" spans="1:7" hidden="1" outlineLevel="1" x14ac:dyDescent="0.3">
      <c r="A108" s="26" t="s">
        <v>5</v>
      </c>
      <c r="B108" t="str">
        <f>B104</f>
        <v>The suppliers of 70% of our steel purchases have ASI or SSC RPP certification</v>
      </c>
      <c r="C108" t="str">
        <f>IF(A108="Yes","You appear to met the criteria for a pass - please provide evidence of supplier certifications and % purchases from those suppliers compared to total",IF(A108="No","Refer below","-"))</f>
        <v>-</v>
      </c>
      <c r="D108" s="2" t="str">
        <f t="shared" si="5"/>
        <v>-</v>
      </c>
      <c r="G108" s="2" t="str">
        <f t="shared" si="4"/>
        <v xml:space="preserve"> </v>
      </c>
    </row>
    <row r="109" spans="1:7" hidden="1" outlineLevel="1" x14ac:dyDescent="0.3">
      <c r="A109" s="2"/>
      <c r="B109" s="1" t="s">
        <v>3</v>
      </c>
      <c r="D109" s="2" t="str">
        <f t="shared" si="5"/>
        <v>-</v>
      </c>
      <c r="G109" s="2" t="str">
        <f t="shared" si="4"/>
        <v xml:space="preserve"> </v>
      </c>
    </row>
    <row r="110" spans="1:7" hidden="1" outlineLevel="1" x14ac:dyDescent="0.3">
      <c r="A110" s="26" t="s">
        <v>5</v>
      </c>
      <c r="B110" t="s">
        <v>36</v>
      </c>
      <c r="C110" t="str">
        <f>IF(A110="Yes","You appear to met the criteria for a pass - please provide evidence of supplier water use reductions and % purchases from those suppliers compared to total",IF(A110="No","Refer below","-"))</f>
        <v>-</v>
      </c>
      <c r="D110" s="2" t="str">
        <f t="shared" si="5"/>
        <v>-</v>
      </c>
      <c r="G110" s="2" t="str">
        <f t="shared" si="4"/>
        <v xml:space="preserve"> </v>
      </c>
    </row>
    <row r="111" spans="1:7" hidden="1" outlineLevel="1" x14ac:dyDescent="0.3">
      <c r="A111" s="2"/>
      <c r="B111" s="1" t="s">
        <v>3</v>
      </c>
      <c r="D111" s="2" t="str">
        <f t="shared" si="5"/>
        <v>-</v>
      </c>
      <c r="G111" s="2" t="str">
        <f t="shared" si="4"/>
        <v xml:space="preserve"> </v>
      </c>
    </row>
    <row r="112" spans="1:7" hidden="1" outlineLevel="1" x14ac:dyDescent="0.3">
      <c r="A112" s="26" t="s">
        <v>5</v>
      </c>
      <c r="B112" s="6" t="s">
        <v>37</v>
      </c>
      <c r="C112" s="6" t="str">
        <f>IF(A112="Yes","You appear to met the criteria for a pass - please provide evidence of supplier certifications and % purchases from those suppliers compared to total",IF(A112="No","If 'no' to all options for Credit 4.1d - Non Compliant - refer to Audit Guide","-"))</f>
        <v>-</v>
      </c>
      <c r="D112" s="2" t="str">
        <f t="shared" si="5"/>
        <v>-</v>
      </c>
      <c r="G112" s="2" t="str">
        <f t="shared" si="4"/>
        <v xml:space="preserve"> </v>
      </c>
    </row>
    <row r="113" spans="1:7" hidden="1" outlineLevel="1" x14ac:dyDescent="0.3">
      <c r="A113" s="22" t="str">
        <f>IF(E113&gt;0,"OK"," ")</f>
        <v xml:space="preserve"> </v>
      </c>
      <c r="B113" s="1" t="s">
        <v>39</v>
      </c>
      <c r="E113" s="2">
        <f>IF(SUM(D114:D120)&gt;0,1,0)</f>
        <v>0</v>
      </c>
      <c r="G113" s="2" t="str">
        <f t="shared" si="4"/>
        <v xml:space="preserve"> </v>
      </c>
    </row>
    <row r="114" spans="1:7" hidden="1" outlineLevel="1" x14ac:dyDescent="0.3">
      <c r="A114" s="26" t="s">
        <v>5</v>
      </c>
      <c r="B114" t="s">
        <v>43</v>
      </c>
      <c r="C114" t="str">
        <f>IF(A114="Yes","Congratulations you have everything required to pass Credit 4.1e -  you will need a copy of your certification as evidence",IF(A10="No","Refer below","-"))</f>
        <v>-</v>
      </c>
      <c r="D114" s="2" t="str">
        <f t="shared" si="5"/>
        <v>-</v>
      </c>
      <c r="G114" s="2" t="str">
        <f t="shared" si="4"/>
        <v xml:space="preserve"> </v>
      </c>
    </row>
    <row r="115" spans="1:7" hidden="1" outlineLevel="1" x14ac:dyDescent="0.3">
      <c r="A115" s="2"/>
      <c r="B115" s="1" t="s">
        <v>3</v>
      </c>
      <c r="D115" s="2" t="str">
        <f t="shared" si="5"/>
        <v>-</v>
      </c>
      <c r="G115" s="2" t="str">
        <f t="shared" si="4"/>
        <v xml:space="preserve"> </v>
      </c>
    </row>
    <row r="116" spans="1:7" hidden="1" outlineLevel="1" x14ac:dyDescent="0.3">
      <c r="A116" s="26" t="s">
        <v>5</v>
      </c>
      <c r="B116" t="s">
        <v>40</v>
      </c>
      <c r="C116" t="str">
        <f>IF(A116="Yes","Congratulations you have everything required to pass Credit 4.1e -  you will need a copy of your certification as evidence",IF(A10="No","Refer below","-"))</f>
        <v>-</v>
      </c>
      <c r="D116" s="2" t="str">
        <f t="shared" si="5"/>
        <v>-</v>
      </c>
      <c r="G116" s="2" t="str">
        <f t="shared" si="4"/>
        <v xml:space="preserve"> </v>
      </c>
    </row>
    <row r="117" spans="1:7" hidden="1" outlineLevel="1" x14ac:dyDescent="0.3">
      <c r="A117" s="2"/>
      <c r="B117" s="1" t="s">
        <v>3</v>
      </c>
      <c r="D117" s="2" t="str">
        <f t="shared" si="5"/>
        <v>-</v>
      </c>
      <c r="G117" s="2" t="str">
        <f t="shared" si="4"/>
        <v xml:space="preserve"> </v>
      </c>
    </row>
    <row r="118" spans="1:7" hidden="1" outlineLevel="1" x14ac:dyDescent="0.3">
      <c r="A118" s="26" t="s">
        <v>5</v>
      </c>
      <c r="B118" t="s">
        <v>42</v>
      </c>
      <c r="C118" t="str">
        <f>IF(A118="Yes","Congratulations you have everything required to pass Credit 4.1e -  you will need a copy of your certification as evidence",IF(A10="No","Refer below","-"))</f>
        <v>-</v>
      </c>
      <c r="D118" s="2" t="str">
        <f t="shared" si="5"/>
        <v>-</v>
      </c>
      <c r="G118" s="2" t="str">
        <f t="shared" si="4"/>
        <v xml:space="preserve"> </v>
      </c>
    </row>
    <row r="119" spans="1:7" hidden="1" outlineLevel="1" x14ac:dyDescent="0.3">
      <c r="A119" s="2"/>
      <c r="B119" s="1" t="s">
        <v>3</v>
      </c>
      <c r="D119" s="2" t="str">
        <f t="shared" si="5"/>
        <v>-</v>
      </c>
      <c r="G119" s="2" t="str">
        <f t="shared" si="4"/>
        <v xml:space="preserve"> </v>
      </c>
    </row>
    <row r="120" spans="1:7" hidden="1" outlineLevel="1" x14ac:dyDescent="0.3">
      <c r="A120" s="26" t="s">
        <v>5</v>
      </c>
      <c r="B120" t="s">
        <v>44</v>
      </c>
      <c r="C120" t="str">
        <f>IF(A120="Yes","You appear to met the criteria for a pass - please provide evidence of supplier certifications and % purchases from those suppliers compared to total",IF(A120="No","If 'no' to all options for Credit 4.1e - Non Compliant - refer to Audit Guide","-"))</f>
        <v>-</v>
      </c>
      <c r="D120" s="2" t="str">
        <f t="shared" si="5"/>
        <v>-</v>
      </c>
      <c r="G120" s="2" t="str">
        <f t="shared" si="4"/>
        <v xml:space="preserve"> </v>
      </c>
    </row>
    <row r="121" spans="1:7" x14ac:dyDescent="0.3">
      <c r="A121" s="7"/>
      <c r="B121" s="6"/>
      <c r="C121" s="6"/>
      <c r="G121" s="2" t="str">
        <f t="shared" si="4"/>
        <v xml:space="preserve"> </v>
      </c>
    </row>
    <row r="122" spans="1:7" x14ac:dyDescent="0.3">
      <c r="A122" s="2"/>
      <c r="B122"/>
      <c r="G122" s="2" t="str">
        <f t="shared" si="4"/>
        <v xml:space="preserve"> </v>
      </c>
    </row>
    <row r="123" spans="1:7" s="12" customFormat="1" ht="23.25" customHeight="1" collapsed="1" x14ac:dyDescent="0.3">
      <c r="A123" s="20" t="str">
        <f>IF(A124="Yes","OK"," ")</f>
        <v xml:space="preserve"> </v>
      </c>
      <c r="B123" s="10" t="s">
        <v>75</v>
      </c>
      <c r="D123" s="11"/>
      <c r="F123" s="12">
        <f>IF(A123="OK",1,0)</f>
        <v>0</v>
      </c>
      <c r="G123" s="2" t="str">
        <f t="shared" si="4"/>
        <v xml:space="preserve"> </v>
      </c>
    </row>
    <row r="124" spans="1:7" hidden="1" outlineLevel="1" x14ac:dyDescent="0.3">
      <c r="A124" s="26" t="s">
        <v>5</v>
      </c>
      <c r="B124" t="s">
        <v>76</v>
      </c>
      <c r="C124" t="str">
        <f>IF(A124="Yes","It appears that you meet the criteria for Credit 4.2 - Please submit evidence using the mandatory 'Carbon Emmisions Reduction Disclosure' template",IF(A124="No","Non Compliant - refer to Audit Guide Credit 4.2 criteria"," "))</f>
        <v xml:space="preserve"> </v>
      </c>
      <c r="G124" s="2" t="str">
        <f t="shared" si="4"/>
        <v xml:space="preserve"> </v>
      </c>
    </row>
    <row r="125" spans="1:7" x14ac:dyDescent="0.3">
      <c r="A125" s="62"/>
      <c r="B125" s="61"/>
      <c r="C125" s="61"/>
      <c r="G125" s="2" t="str">
        <f t="shared" si="4"/>
        <v xml:space="preserve"> </v>
      </c>
    </row>
    <row r="126" spans="1:7" x14ac:dyDescent="0.3">
      <c r="A126" s="2"/>
      <c r="B126"/>
      <c r="G126" s="2" t="str">
        <f t="shared" si="4"/>
        <v xml:space="preserve"> </v>
      </c>
    </row>
    <row r="127" spans="1:7" s="12" customFormat="1" ht="23.25" customHeight="1" collapsed="1" x14ac:dyDescent="0.3">
      <c r="A127" s="20" t="str">
        <f>IF(D128+D130=2,"OK","")</f>
        <v/>
      </c>
      <c r="B127" s="10" t="s">
        <v>64</v>
      </c>
      <c r="E127" s="12">
        <f>IF(A127="OK",1,0)</f>
        <v>0</v>
      </c>
      <c r="F127" s="12">
        <f>IF(A127="OK",1,0)</f>
        <v>0</v>
      </c>
      <c r="G127" s="2" t="str">
        <f t="shared" si="4"/>
        <v xml:space="preserve"> </v>
      </c>
    </row>
    <row r="128" spans="1:7" hidden="1" outlineLevel="1" x14ac:dyDescent="0.3">
      <c r="A128" s="26" t="s">
        <v>5</v>
      </c>
      <c r="B128" t="s">
        <v>71</v>
      </c>
      <c r="C128" t="str">
        <f>IF(A128="Yes","It appears that you meet criteria 1 of Credit 5.1 - Plese provide documented evidence",IF(A128="No","Non compliant - see criteria at Audit Guide Credit 5.1"," "))</f>
        <v xml:space="preserve"> </v>
      </c>
      <c r="D128" s="2">
        <f>IF(A128="Yes",1,0)</f>
        <v>0</v>
      </c>
      <c r="G128" s="2" t="str">
        <f t="shared" si="4"/>
        <v xml:space="preserve"> </v>
      </c>
    </row>
    <row r="129" spans="1:7" hidden="1" outlineLevel="1" x14ac:dyDescent="0.3">
      <c r="A129" s="2"/>
      <c r="B129" s="1" t="s">
        <v>67</v>
      </c>
      <c r="C129" t="str">
        <f t="shared" ref="C129" si="6">IF(A129="Yes","It appears that you meet criteria 1 of Credit 5.1 - Plese provide copies of supplier certifications",IF(A129="No","Non compliant - see criteria at Audit Guide Credit 5.1"," "))</f>
        <v xml:space="preserve"> </v>
      </c>
      <c r="G129" s="2" t="str">
        <f t="shared" si="4"/>
        <v xml:space="preserve"> </v>
      </c>
    </row>
    <row r="130" spans="1:7" hidden="1" outlineLevel="1" x14ac:dyDescent="0.3">
      <c r="A130" s="26" t="s">
        <v>5</v>
      </c>
      <c r="B130" t="s">
        <v>70</v>
      </c>
      <c r="C130" t="str">
        <f>IF(A130="Yes","It appears that you meet criteria 2 of Credit 5.1 - Please provide ducumented evidences",IF(A130="No","Non compliant - see criteria at Audit Guide Credit 5.1"," "))</f>
        <v xml:space="preserve"> </v>
      </c>
      <c r="D130" s="2">
        <f t="shared" ref="D130" si="7">IF(A130="Yes",1,0)</f>
        <v>0</v>
      </c>
      <c r="G130" s="2" t="str">
        <f t="shared" si="4"/>
        <v xml:space="preserve"> </v>
      </c>
    </row>
    <row r="131" spans="1:7" x14ac:dyDescent="0.3">
      <c r="A131" s="7"/>
      <c r="B131" s="6"/>
      <c r="C131" s="6"/>
      <c r="G131" s="2" t="str">
        <f t="shared" si="4"/>
        <v xml:space="preserve"> </v>
      </c>
    </row>
    <row r="132" spans="1:7" ht="15" thickBot="1" x14ac:dyDescent="0.35">
      <c r="F132" s="63">
        <f>SUM(F8:F131)</f>
        <v>1</v>
      </c>
    </row>
    <row r="134" spans="1:7" x14ac:dyDescent="0.3">
      <c r="A134" t="s">
        <v>109</v>
      </c>
    </row>
  </sheetData>
  <sheetProtection sheet="1" formatRows="0" selectLockedCells="1"/>
  <conditionalFormatting sqref="A12">
    <cfRule type="containsText" dxfId="52" priority="52" operator="containsText" text="Yes">
      <formula>NOT(ISERROR(SEARCH("Yes",A12)))</formula>
    </cfRule>
  </conditionalFormatting>
  <conditionalFormatting sqref="A15">
    <cfRule type="containsText" dxfId="51" priority="23" operator="containsText" text="OK">
      <formula>NOT(ISERROR(SEARCH("OK",A15)))</formula>
    </cfRule>
  </conditionalFormatting>
  <conditionalFormatting sqref="A16">
    <cfRule type="containsText" dxfId="50" priority="51" operator="containsText" text="Yes">
      <formula>NOT(ISERROR(SEARCH("Yes",A16)))</formula>
    </cfRule>
  </conditionalFormatting>
  <conditionalFormatting sqref="A18:A19">
    <cfRule type="containsText" dxfId="49" priority="50" operator="containsText" text="Yes">
      <formula>NOT(ISERROR(SEARCH("Yes",A18)))</formula>
    </cfRule>
  </conditionalFormatting>
  <conditionalFormatting sqref="A22">
    <cfRule type="containsText" dxfId="48" priority="22" operator="containsText" text="OK">
      <formula>NOT(ISERROR(SEARCH("OK",A22)))</formula>
    </cfRule>
  </conditionalFormatting>
  <conditionalFormatting sqref="A23">
    <cfRule type="containsText" dxfId="47" priority="49" operator="containsText" text="Yes">
      <formula>NOT(ISERROR(SEARCH("Yes",A23)))</formula>
    </cfRule>
  </conditionalFormatting>
  <conditionalFormatting sqref="A25">
    <cfRule type="containsText" dxfId="46" priority="48" operator="containsText" text="Yes">
      <formula>NOT(ISERROR(SEARCH("Yes",A25)))</formula>
    </cfRule>
  </conditionalFormatting>
  <conditionalFormatting sqref="A27">
    <cfRule type="containsText" dxfId="45" priority="47" operator="containsText" text="Yes">
      <formula>NOT(ISERROR(SEARCH("Yes",A27)))</formula>
    </cfRule>
  </conditionalFormatting>
  <conditionalFormatting sqref="A29">
    <cfRule type="containsText" dxfId="44" priority="46" operator="containsText" text="Yes">
      <formula>NOT(ISERROR(SEARCH("Yes",A29)))</formula>
    </cfRule>
  </conditionalFormatting>
  <conditionalFormatting sqref="A32">
    <cfRule type="containsText" dxfId="43" priority="18" operator="containsText" text="OK">
      <formula>NOT(ISERROR(SEARCH("OK",A32)))</formula>
    </cfRule>
  </conditionalFormatting>
  <conditionalFormatting sqref="A33">
    <cfRule type="containsText" dxfId="42" priority="41" operator="containsText" text="Yes">
      <formula>NOT(ISERROR(SEARCH("Yes",A33)))</formula>
    </cfRule>
  </conditionalFormatting>
  <conditionalFormatting sqref="A36">
    <cfRule type="containsText" dxfId="41" priority="17" operator="containsText" text="OK">
      <formula>NOT(ISERROR(SEARCH("OK",A36)))</formula>
    </cfRule>
  </conditionalFormatting>
  <conditionalFormatting sqref="A37">
    <cfRule type="containsText" dxfId="40" priority="45" operator="containsText" text="Yes">
      <formula>NOT(ISERROR(SEARCH("Yes",A37)))</formula>
    </cfRule>
  </conditionalFormatting>
  <conditionalFormatting sqref="A39">
    <cfRule type="containsText" dxfId="39" priority="44" operator="containsText" text="Yes">
      <formula>NOT(ISERROR(SEARCH("Yes",A39)))</formula>
    </cfRule>
  </conditionalFormatting>
  <conditionalFormatting sqref="A41">
    <cfRule type="containsText" dxfId="38" priority="43" operator="containsText" text="Yes">
      <formula>NOT(ISERROR(SEARCH("Yes",A41)))</formula>
    </cfRule>
  </conditionalFormatting>
  <conditionalFormatting sqref="A43">
    <cfRule type="containsText" dxfId="37" priority="42" operator="containsText" text="Yes">
      <formula>NOT(ISERROR(SEARCH("Yes",A43)))</formula>
    </cfRule>
  </conditionalFormatting>
  <conditionalFormatting sqref="A46:A47">
    <cfRule type="containsText" dxfId="36" priority="12" operator="containsText" text="OK">
      <formula>NOT(ISERROR(SEARCH("OK",A46)))</formula>
    </cfRule>
  </conditionalFormatting>
  <conditionalFormatting sqref="A48 A50 A52:A56">
    <cfRule type="containsText" dxfId="35" priority="13" operator="containsText" text="Yes">
      <formula>NOT(ISERROR(SEARCH("Yes",A48)))</formula>
    </cfRule>
  </conditionalFormatting>
  <conditionalFormatting sqref="A60">
    <cfRule type="containsText" dxfId="34" priority="11" operator="containsText" text="Yes">
      <formula>NOT(ISERROR(SEARCH("Yes",A60)))</formula>
    </cfRule>
  </conditionalFormatting>
  <conditionalFormatting sqref="A63">
    <cfRule type="containsText" dxfId="33" priority="14" operator="containsText" text="OK">
      <formula>NOT(ISERROR(SEARCH("OK",A63)))</formula>
    </cfRule>
  </conditionalFormatting>
  <conditionalFormatting sqref="A64">
    <cfRule type="containsText" dxfId="32" priority="16" operator="containsText" text="Yes">
      <formula>NOT(ISERROR(SEARCH("Yes",A64)))</formula>
    </cfRule>
  </conditionalFormatting>
  <conditionalFormatting sqref="A66">
    <cfRule type="containsText" dxfId="31" priority="15" operator="containsText" text="Yes">
      <formula>NOT(ISERROR(SEARCH("Yes",A66)))</formula>
    </cfRule>
  </conditionalFormatting>
  <conditionalFormatting sqref="A69">
    <cfRule type="containsText" dxfId="30" priority="19" operator="containsText" text="OK">
      <formula>NOT(ISERROR(SEARCH("OK",A69)))</formula>
    </cfRule>
  </conditionalFormatting>
  <conditionalFormatting sqref="A70">
    <cfRule type="containsText" dxfId="29" priority="40" operator="containsText" text="Yes">
      <formula>NOT(ISERROR(SEARCH("Yes",A70)))</formula>
    </cfRule>
  </conditionalFormatting>
  <conditionalFormatting sqref="A72">
    <cfRule type="containsText" dxfId="28" priority="39" operator="containsText" text="Yes">
      <formula>NOT(ISERROR(SEARCH("Yes",A72)))</formula>
    </cfRule>
  </conditionalFormatting>
  <conditionalFormatting sqref="A74">
    <cfRule type="containsText" dxfId="27" priority="38" operator="containsText" text="Yes">
      <formula>NOT(ISERROR(SEARCH("Yes",A74)))</formula>
    </cfRule>
  </conditionalFormatting>
  <conditionalFormatting sqref="A76">
    <cfRule type="containsText" dxfId="26" priority="37" operator="containsText" text="Yes">
      <formula>NOT(ISERROR(SEARCH("Yes",A76)))</formula>
    </cfRule>
  </conditionalFormatting>
  <conditionalFormatting sqref="A83">
    <cfRule type="containsText" dxfId="25" priority="5" operator="containsText" text="OK">
      <formula>NOT(ISERROR(SEARCH("OK",A83)))</formula>
    </cfRule>
  </conditionalFormatting>
  <conditionalFormatting sqref="A84">
    <cfRule type="containsText" dxfId="24" priority="6" operator="containsText" text="Yes">
      <formula>NOT(ISERROR(SEARCH("Yes",A84)))</formula>
    </cfRule>
  </conditionalFormatting>
  <conditionalFormatting sqref="A86">
    <cfRule type="containsText" dxfId="23" priority="7" operator="containsText" text="Yes">
      <formula>NOT(ISERROR(SEARCH("Yes",A86)))</formula>
    </cfRule>
  </conditionalFormatting>
  <conditionalFormatting sqref="A89">
    <cfRule type="containsText" dxfId="22" priority="20" operator="containsText" text="OK">
      <formula>NOT(ISERROR(SEARCH("OK",A89)))</formula>
    </cfRule>
  </conditionalFormatting>
  <conditionalFormatting sqref="A90:A96">
    <cfRule type="containsText" dxfId="21" priority="36" operator="containsText" text="Yes">
      <formula>NOT(ISERROR(SEARCH("Yes",A90)))</formula>
    </cfRule>
  </conditionalFormatting>
  <conditionalFormatting sqref="A93 A99 A103 A107 A113">
    <cfRule type="containsText" dxfId="20" priority="21" operator="containsText" text="OK">
      <formula>NOT(ISERROR(SEARCH("OK",A93)))</formula>
    </cfRule>
  </conditionalFormatting>
  <conditionalFormatting sqref="A98">
    <cfRule type="containsText" dxfId="19" priority="35" operator="containsText" text="Yes">
      <formula>NOT(ISERROR(SEARCH("Yes",A98)))</formula>
    </cfRule>
  </conditionalFormatting>
  <conditionalFormatting sqref="A100">
    <cfRule type="containsText" dxfId="18" priority="34" operator="containsText" text="Yes">
      <formula>NOT(ISERROR(SEARCH("Yes",A100)))</formula>
    </cfRule>
  </conditionalFormatting>
  <conditionalFormatting sqref="A102">
    <cfRule type="containsText" dxfId="17" priority="33" operator="containsText" text="Yes">
      <formula>NOT(ISERROR(SEARCH("Yes",A102)))</formula>
    </cfRule>
  </conditionalFormatting>
  <conditionalFormatting sqref="A104">
    <cfRule type="containsText" dxfId="16" priority="32" operator="containsText" text="Yes">
      <formula>NOT(ISERROR(SEARCH("Yes",A104)))</formula>
    </cfRule>
  </conditionalFormatting>
  <conditionalFormatting sqref="A106">
    <cfRule type="containsText" dxfId="15" priority="31" operator="containsText" text="Yes">
      <formula>NOT(ISERROR(SEARCH("Yes",A106)))</formula>
    </cfRule>
  </conditionalFormatting>
  <conditionalFormatting sqref="A108">
    <cfRule type="containsText" dxfId="14" priority="30" operator="containsText" text="Yes">
      <formula>NOT(ISERROR(SEARCH("Yes",A108)))</formula>
    </cfRule>
  </conditionalFormatting>
  <conditionalFormatting sqref="A110">
    <cfRule type="containsText" dxfId="13" priority="29" operator="containsText" text="Yes">
      <formula>NOT(ISERROR(SEARCH("Yes",A110)))</formula>
    </cfRule>
  </conditionalFormatting>
  <conditionalFormatting sqref="A112">
    <cfRule type="containsText" dxfId="12" priority="28" operator="containsText" text="Yes">
      <formula>NOT(ISERROR(SEARCH("Yes",A112)))</formula>
    </cfRule>
  </conditionalFormatting>
  <conditionalFormatting sqref="A114">
    <cfRule type="containsText" dxfId="11" priority="26" operator="containsText" text="Yes">
      <formula>NOT(ISERROR(SEARCH("Yes",A114)))</formula>
    </cfRule>
  </conditionalFormatting>
  <conditionalFormatting sqref="A116 A118 A120">
    <cfRule type="containsText" dxfId="10" priority="27" operator="containsText" text="Yes">
      <formula>NOT(ISERROR(SEARCH("Yes",A116)))</formula>
    </cfRule>
  </conditionalFormatting>
  <conditionalFormatting sqref="A123">
    <cfRule type="containsText" dxfId="9" priority="1" operator="containsText" text="OK">
      <formula>NOT(ISERROR(SEARCH("OK",A123)))</formula>
    </cfRule>
  </conditionalFormatting>
  <conditionalFormatting sqref="A127">
    <cfRule type="containsText" dxfId="8" priority="2" operator="containsText" text="OK">
      <formula>NOT(ISERROR(SEARCH("OK",A127)))</formula>
    </cfRule>
  </conditionalFormatting>
  <conditionalFormatting sqref="A128">
    <cfRule type="containsText" dxfId="7" priority="4" operator="containsText" text="Yes">
      <formula>NOT(ISERROR(SEARCH("Yes",A128)))</formula>
    </cfRule>
  </conditionalFormatting>
  <conditionalFormatting sqref="A130">
    <cfRule type="containsText" dxfId="6" priority="3" operator="containsText" text="Yes">
      <formula>NOT(ISERROR(SEARCH("Yes",A130)))</formula>
    </cfRule>
  </conditionalFormatting>
  <conditionalFormatting sqref="A9:B9">
    <cfRule type="containsText" dxfId="5" priority="24" operator="containsText" text="OK">
      <formula>NOT(ISERROR(SEARCH("OK",A9)))</formula>
    </cfRule>
  </conditionalFormatting>
  <conditionalFormatting sqref="A10:B10">
    <cfRule type="containsText" dxfId="4" priority="53" operator="containsText" text="Yes">
      <formula>NOT(ISERROR(SEARCH("Yes",A10)))</formula>
    </cfRule>
  </conditionalFormatting>
  <conditionalFormatting sqref="A59:B59">
    <cfRule type="containsText" dxfId="3" priority="10" operator="containsText" text="OK">
      <formula>NOT(ISERROR(SEARCH("OK",A59)))</formula>
    </cfRule>
  </conditionalFormatting>
  <conditionalFormatting sqref="A79:B79">
    <cfRule type="containsText" dxfId="2" priority="9" operator="containsText" text="Yes">
      <formula>NOT(ISERROR(SEARCH("Yes",A79)))</formula>
    </cfRule>
    <cfRule type="containsText" dxfId="1" priority="8" operator="containsText" text="OK">
      <formula>NOT(ISERROR(SEARCH("OK",A79)))</formula>
    </cfRule>
  </conditionalFormatting>
  <conditionalFormatting sqref="D9">
    <cfRule type="cellIs" dxfId="0" priority="25" operator="greater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8E2CCA-BE83-474D-9AAC-42ED1F93E111}">
          <x14:formula1>
            <xm:f>Lists!$A$3:$A$5</xm:f>
          </x14:formula1>
          <xm:sqref>A16 A12 A18:A19 A23 A25 A27 A29 A37 A39 A41 A43 A33 A70 A72 A74 A76 A98 A100 A102 A90:A92 A94 A96 A106 A108 A110 A112 A104 A116 A118 A120 A114 A64 A66 A48 A50 A52:A56 A60 A80 A84 A86 A128 A130 A124 A10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25BAE-BEC8-4858-BCD9-1AA9E66475DF}">
  <dimension ref="A2:A5"/>
  <sheetViews>
    <sheetView workbookViewId="0">
      <selection activeCell="A5" sqref="A5"/>
    </sheetView>
  </sheetViews>
  <sheetFormatPr defaultRowHeight="14.4" x14ac:dyDescent="0.3"/>
  <sheetData>
    <row r="2" spans="1:1" x14ac:dyDescent="0.3">
      <c r="A2" s="3" t="s">
        <v>5</v>
      </c>
    </row>
    <row r="3" spans="1:1" x14ac:dyDescent="0.3">
      <c r="A3" t="s">
        <v>0</v>
      </c>
    </row>
    <row r="4" spans="1:1" x14ac:dyDescent="0.3">
      <c r="A4" t="s">
        <v>1</v>
      </c>
    </row>
    <row r="5" spans="1:1" x14ac:dyDescent="0.3">
      <c r="A5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Dashboard</vt:lpstr>
      <vt:lpstr>RPP Level 1</vt:lpstr>
      <vt:lpstr>RPP Level 2a</vt:lpstr>
      <vt:lpstr>RPP Level 2b</vt:lpstr>
      <vt:lpstr>RPP Level 3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Sole</dc:creator>
  <cp:lastModifiedBy>Jeremy Sole</cp:lastModifiedBy>
  <dcterms:created xsi:type="dcterms:W3CDTF">2025-04-11T03:18:40Z</dcterms:created>
  <dcterms:modified xsi:type="dcterms:W3CDTF">2025-04-23T23:35:20Z</dcterms:modified>
</cp:coreProperties>
</file>