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202300"/>
  <mc:AlternateContent xmlns:mc="http://schemas.openxmlformats.org/markup-compatibility/2006">
    <mc:Choice Requires="x15">
      <x15ac:absPath xmlns:x15ac="http://schemas.microsoft.com/office/spreadsheetml/2010/11/ac" url="https://jpsole-my.sharepoint.com/personal/jeremy_jpsole_nz/Documents/BPT/Clientelle/SSC/Audits/Audit App - Master Files/User Guides/"/>
    </mc:Choice>
  </mc:AlternateContent>
  <xr:revisionPtr revIDLastSave="736" documentId="8_{92642021-EB2A-4FB3-9AEB-DBFC92F88171}" xr6:coauthVersionLast="47" xr6:coauthVersionMax="47" xr10:uidLastSave="{5C4130BC-1077-4BA1-813E-2C3E23AA7B1D}"/>
  <bookViews>
    <workbookView xWindow="-120" yWindow="-120" windowWidth="51840" windowHeight="21120" activeTab="1" xr2:uid="{B18C675C-7999-4A83-BE54-F38688D44215}"/>
  </bookViews>
  <sheets>
    <sheet name="Dashboard" sheetId="11" r:id="rId1"/>
    <sheet name="RPP Level 1" sheetId="1" r:id="rId2"/>
    <sheet name="RPP Level 2b" sheetId="7" r:id="rId3"/>
    <sheet name="RPP Level 2a" sheetId="9" r:id="rId4"/>
    <sheet name="RPP Level 3" sheetId="10" r:id="rId5"/>
    <sheet name="Lists" sheetId="5" state="hidden" r:id="rId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 i="1" l="1"/>
  <c r="A2" i="7"/>
  <c r="A2" i="9"/>
  <c r="A2" i="10"/>
  <c r="C92" i="9"/>
  <c r="C90" i="9"/>
  <c r="C88" i="9"/>
  <c r="C86" i="9"/>
  <c r="C90" i="10"/>
  <c r="C88" i="10"/>
  <c r="C86" i="10"/>
  <c r="D86" i="9"/>
  <c r="D88" i="9"/>
  <c r="D90" i="9"/>
  <c r="D92" i="9"/>
  <c r="D90" i="10"/>
  <c r="D86" i="10"/>
  <c r="D88" i="10"/>
  <c r="E30" i="11"/>
  <c r="F30" i="11"/>
  <c r="G30" i="11"/>
  <c r="D30" i="11"/>
  <c r="A5" i="10"/>
  <c r="A5" i="9"/>
  <c r="A5" i="7"/>
  <c r="A7" i="10"/>
  <c r="A7" i="9"/>
  <c r="A7" i="7"/>
  <c r="A3" i="1"/>
  <c r="G10" i="9"/>
  <c r="G11" i="9"/>
  <c r="G12" i="9"/>
  <c r="G13" i="9"/>
  <c r="G14" i="9"/>
  <c r="G16" i="9"/>
  <c r="G17" i="9"/>
  <c r="G18" i="9"/>
  <c r="G19" i="9"/>
  <c r="G20" i="9"/>
  <c r="G21" i="9"/>
  <c r="G23" i="9"/>
  <c r="G24" i="9"/>
  <c r="G25" i="9"/>
  <c r="G26" i="9"/>
  <c r="G27" i="9"/>
  <c r="G28" i="9"/>
  <c r="G29" i="9"/>
  <c r="G30" i="9"/>
  <c r="G31" i="9"/>
  <c r="G33" i="9"/>
  <c r="G34" i="9"/>
  <c r="G35" i="9"/>
  <c r="G37" i="9"/>
  <c r="G38" i="9"/>
  <c r="G39" i="9"/>
  <c r="G40" i="9"/>
  <c r="G41" i="9"/>
  <c r="G42" i="9"/>
  <c r="G43" i="9"/>
  <c r="G44" i="9"/>
  <c r="G45" i="9"/>
  <c r="G47" i="9"/>
  <c r="G48" i="9"/>
  <c r="G49" i="9"/>
  <c r="G50" i="9"/>
  <c r="G51" i="9"/>
  <c r="G52" i="9"/>
  <c r="G53" i="9"/>
  <c r="G54" i="9"/>
  <c r="G55" i="9"/>
  <c r="G56" i="9"/>
  <c r="G57" i="9"/>
  <c r="G58" i="9"/>
  <c r="G60" i="9"/>
  <c r="G61" i="9"/>
  <c r="G62" i="9"/>
  <c r="G64" i="9"/>
  <c r="G65" i="9"/>
  <c r="G66" i="9"/>
  <c r="G67" i="9"/>
  <c r="G68" i="9"/>
  <c r="G70" i="9"/>
  <c r="G71" i="9"/>
  <c r="G72" i="9"/>
  <c r="G73" i="9"/>
  <c r="G74" i="9"/>
  <c r="G75" i="9"/>
  <c r="G76" i="9"/>
  <c r="G77" i="9"/>
  <c r="G78" i="9"/>
  <c r="G80" i="9"/>
  <c r="G81" i="9"/>
  <c r="G82" i="9"/>
  <c r="G84" i="9"/>
  <c r="G93" i="9"/>
  <c r="G94" i="9"/>
  <c r="G95" i="9"/>
  <c r="G96" i="9"/>
  <c r="G98" i="9"/>
  <c r="G99" i="9"/>
  <c r="G100" i="9"/>
  <c r="G101" i="9"/>
  <c r="G102" i="9"/>
  <c r="G103" i="9"/>
  <c r="G104" i="9"/>
  <c r="G105" i="9"/>
  <c r="G106" i="9"/>
  <c r="G108" i="9"/>
  <c r="G109" i="9"/>
  <c r="G110" i="9"/>
  <c r="G111" i="9"/>
  <c r="G113" i="9"/>
  <c r="G114" i="9"/>
  <c r="G115" i="9"/>
  <c r="G116" i="9"/>
  <c r="G118" i="9"/>
  <c r="G119" i="9"/>
  <c r="G120" i="9"/>
  <c r="G121" i="9"/>
  <c r="G122" i="9"/>
  <c r="G123" i="9"/>
  <c r="G125" i="9"/>
  <c r="G126" i="9"/>
  <c r="G127" i="9"/>
  <c r="G128" i="9"/>
  <c r="G129" i="9"/>
  <c r="G130" i="9"/>
  <c r="G131" i="9"/>
  <c r="G132" i="9"/>
  <c r="G133" i="9"/>
  <c r="G134" i="9"/>
  <c r="G136" i="9"/>
  <c r="G137" i="9"/>
  <c r="G138" i="9"/>
  <c r="G139" i="9"/>
  <c r="G10" i="10"/>
  <c r="G11" i="10"/>
  <c r="G12" i="10"/>
  <c r="G13" i="10"/>
  <c r="G14" i="10"/>
  <c r="G16" i="10"/>
  <c r="G17" i="10"/>
  <c r="G18" i="10"/>
  <c r="G19" i="10"/>
  <c r="G20" i="10"/>
  <c r="G21" i="10"/>
  <c r="G23" i="10"/>
  <c r="G24" i="10"/>
  <c r="G25" i="10"/>
  <c r="G26" i="10"/>
  <c r="G27" i="10"/>
  <c r="G28" i="10"/>
  <c r="G29" i="10"/>
  <c r="G30" i="10"/>
  <c r="G31" i="10"/>
  <c r="G33" i="10"/>
  <c r="G34" i="10"/>
  <c r="G35" i="10"/>
  <c r="G37" i="10"/>
  <c r="G38" i="10"/>
  <c r="G39" i="10"/>
  <c r="G40" i="10"/>
  <c r="G41" i="10"/>
  <c r="G42" i="10"/>
  <c r="G43" i="10"/>
  <c r="G44" i="10"/>
  <c r="G45" i="10"/>
  <c r="G47" i="10"/>
  <c r="G48" i="10"/>
  <c r="G49" i="10"/>
  <c r="G50" i="10"/>
  <c r="G51" i="10"/>
  <c r="G52" i="10"/>
  <c r="G53" i="10"/>
  <c r="G54" i="10"/>
  <c r="G55" i="10"/>
  <c r="G56" i="10"/>
  <c r="G57" i="10"/>
  <c r="G58" i="10"/>
  <c r="G60" i="10"/>
  <c r="G61" i="10"/>
  <c r="G62" i="10"/>
  <c r="G64" i="10"/>
  <c r="G65" i="10"/>
  <c r="G66" i="10"/>
  <c r="G67" i="10"/>
  <c r="G68" i="10"/>
  <c r="G70" i="10"/>
  <c r="G71" i="10"/>
  <c r="G72" i="10"/>
  <c r="G73" i="10"/>
  <c r="G74" i="10"/>
  <c r="G75" i="10"/>
  <c r="G76" i="10"/>
  <c r="G77" i="10"/>
  <c r="G78" i="10"/>
  <c r="G80" i="10"/>
  <c r="G81" i="10"/>
  <c r="G82" i="10"/>
  <c r="G84" i="10"/>
  <c r="G91" i="10"/>
  <c r="G92" i="10"/>
  <c r="G93" i="10"/>
  <c r="G94" i="10"/>
  <c r="G96" i="10"/>
  <c r="G97" i="10"/>
  <c r="G98" i="10"/>
  <c r="G99" i="10"/>
  <c r="G100" i="10"/>
  <c r="G101" i="10"/>
  <c r="G102" i="10"/>
  <c r="G103" i="10"/>
  <c r="G104" i="10"/>
  <c r="G106" i="10"/>
  <c r="G107" i="10"/>
  <c r="G108" i="10"/>
  <c r="G109" i="10"/>
  <c r="G111" i="10"/>
  <c r="G112" i="10"/>
  <c r="G113" i="10"/>
  <c r="G114" i="10"/>
  <c r="G116" i="10"/>
  <c r="G117" i="10"/>
  <c r="G118" i="10"/>
  <c r="G119" i="10"/>
  <c r="G120" i="10"/>
  <c r="G121" i="10"/>
  <c r="G123" i="10"/>
  <c r="G124" i="10"/>
  <c r="G125" i="10"/>
  <c r="G126" i="10"/>
  <c r="G127" i="10"/>
  <c r="G128" i="10"/>
  <c r="G129" i="10"/>
  <c r="G130" i="10"/>
  <c r="G131" i="10"/>
  <c r="G132" i="10"/>
  <c r="G134" i="10"/>
  <c r="G135" i="10"/>
  <c r="G136" i="10"/>
  <c r="G138" i="10"/>
  <c r="G139" i="10"/>
  <c r="G140" i="10"/>
  <c r="G141" i="10"/>
  <c r="G10" i="7"/>
  <c r="G11" i="7"/>
  <c r="G12" i="7"/>
  <c r="G13" i="7"/>
  <c r="G14" i="7"/>
  <c r="G16" i="7"/>
  <c r="G17" i="7"/>
  <c r="G18" i="7"/>
  <c r="G19" i="7"/>
  <c r="G20" i="7"/>
  <c r="G21" i="7"/>
  <c r="G23" i="7"/>
  <c r="G24" i="7"/>
  <c r="G25" i="7"/>
  <c r="G26" i="7"/>
  <c r="G27" i="7"/>
  <c r="G28" i="7"/>
  <c r="G29" i="7"/>
  <c r="G30" i="7"/>
  <c r="G31" i="7"/>
  <c r="G33" i="7"/>
  <c r="G34" i="7"/>
  <c r="G35" i="7"/>
  <c r="G37" i="7"/>
  <c r="G38" i="7"/>
  <c r="G39" i="7"/>
  <c r="G40" i="7"/>
  <c r="G41" i="7"/>
  <c r="G42" i="7"/>
  <c r="G43" i="7"/>
  <c r="G44" i="7"/>
  <c r="G45" i="7"/>
  <c r="G46" i="7"/>
  <c r="G48" i="7"/>
  <c r="G49" i="7"/>
  <c r="G50" i="7"/>
  <c r="G51" i="7"/>
  <c r="G52" i="7"/>
  <c r="G54" i="7"/>
  <c r="G55" i="7"/>
  <c r="G56" i="7"/>
  <c r="G57" i="7"/>
  <c r="G58" i="7"/>
  <c r="G59" i="7"/>
  <c r="G60" i="7"/>
  <c r="G61" i="7"/>
  <c r="G62" i="7"/>
  <c r="G64" i="7"/>
  <c r="G65" i="7"/>
  <c r="G66" i="7"/>
  <c r="G67" i="7"/>
  <c r="G68" i="7"/>
  <c r="G69" i="7"/>
  <c r="G70" i="7"/>
  <c r="G72" i="7"/>
  <c r="G73" i="7"/>
  <c r="G74" i="7"/>
  <c r="G75" i="7"/>
  <c r="G77" i="7"/>
  <c r="G78" i="7"/>
  <c r="G79" i="7"/>
  <c r="G80" i="7"/>
  <c r="G82" i="7"/>
  <c r="G83" i="7"/>
  <c r="G84" i="7"/>
  <c r="G85" i="7"/>
  <c r="G86" i="7"/>
  <c r="G87" i="7"/>
  <c r="G89" i="7"/>
  <c r="G90" i="7"/>
  <c r="G91" i="7"/>
  <c r="G92" i="7"/>
  <c r="G93" i="7"/>
  <c r="G94" i="7"/>
  <c r="G95" i="7"/>
  <c r="G96" i="7"/>
  <c r="G97" i="7"/>
  <c r="G98" i="7"/>
  <c r="G10" i="1"/>
  <c r="G11" i="1"/>
  <c r="G12" i="1"/>
  <c r="G13" i="1"/>
  <c r="G14" i="1"/>
  <c r="G16" i="1"/>
  <c r="G17" i="1"/>
  <c r="G18" i="1"/>
  <c r="G19" i="1"/>
  <c r="G20" i="1"/>
  <c r="G21" i="1"/>
  <c r="G23" i="1"/>
  <c r="G24" i="1"/>
  <c r="G25" i="1"/>
  <c r="G26" i="1"/>
  <c r="G27" i="1"/>
  <c r="G28" i="1"/>
  <c r="G29" i="1"/>
  <c r="G30" i="1"/>
  <c r="G31" i="1"/>
  <c r="G33" i="1"/>
  <c r="G34" i="1"/>
  <c r="G35" i="1"/>
  <c r="G37" i="1"/>
  <c r="G38" i="1"/>
  <c r="G39" i="1"/>
  <c r="G40" i="1"/>
  <c r="G41" i="1"/>
  <c r="G42" i="1"/>
  <c r="G43" i="1"/>
  <c r="G44" i="1"/>
  <c r="G45" i="1"/>
  <c r="G46" i="1"/>
  <c r="G48" i="1"/>
  <c r="G49" i="1"/>
  <c r="G50" i="1"/>
  <c r="G51" i="1"/>
  <c r="G52" i="1"/>
  <c r="G53" i="1"/>
  <c r="G54" i="1"/>
  <c r="G55" i="1"/>
  <c r="G56" i="1"/>
  <c r="G58" i="1"/>
  <c r="G59" i="1"/>
  <c r="G60" i="1"/>
  <c r="G62" i="1"/>
  <c r="G63" i="1"/>
  <c r="G64" i="1"/>
  <c r="G65" i="1"/>
  <c r="G66" i="1"/>
  <c r="G67" i="1"/>
  <c r="G69" i="1"/>
  <c r="G70" i="1"/>
  <c r="G71" i="1"/>
  <c r="G72" i="1"/>
  <c r="G74" i="1"/>
  <c r="G75" i="1"/>
  <c r="G76" i="1"/>
  <c r="G77" i="1"/>
  <c r="G79" i="1"/>
  <c r="G80" i="1"/>
  <c r="G81" i="1"/>
  <c r="G82" i="1"/>
  <c r="G83" i="1"/>
  <c r="G84" i="1"/>
  <c r="G86" i="1"/>
  <c r="G87" i="1"/>
  <c r="G88" i="1"/>
  <c r="G89" i="1"/>
  <c r="G90" i="1"/>
  <c r="G91" i="1"/>
  <c r="G92" i="1"/>
  <c r="G93" i="1"/>
  <c r="G94" i="1"/>
  <c r="A133" i="10" l="1"/>
  <c r="F133" i="10" s="1"/>
  <c r="G133" i="10" s="1"/>
  <c r="G25" i="11" s="1"/>
  <c r="C134" i="10"/>
  <c r="D140" i="10"/>
  <c r="C140" i="10"/>
  <c r="C139" i="10"/>
  <c r="D138" i="10"/>
  <c r="C138" i="10"/>
  <c r="D130" i="10"/>
  <c r="C130" i="10"/>
  <c r="D129" i="10"/>
  <c r="D128" i="10"/>
  <c r="C128" i="10"/>
  <c r="D127" i="10"/>
  <c r="D126" i="10"/>
  <c r="C126" i="10"/>
  <c r="D125" i="10"/>
  <c r="D124" i="10"/>
  <c r="C124" i="10"/>
  <c r="D121" i="10"/>
  <c r="C121" i="10"/>
  <c r="D120" i="10"/>
  <c r="D119" i="10"/>
  <c r="C119" i="10"/>
  <c r="D118" i="10"/>
  <c r="D117" i="10"/>
  <c r="C117" i="10"/>
  <c r="B117" i="10"/>
  <c r="D114" i="10"/>
  <c r="C114" i="10"/>
  <c r="D113" i="10"/>
  <c r="D112" i="10"/>
  <c r="C112" i="10"/>
  <c r="D109" i="10"/>
  <c r="C109" i="10"/>
  <c r="D108" i="10"/>
  <c r="D107" i="10"/>
  <c r="C107" i="10"/>
  <c r="D104" i="10"/>
  <c r="C104" i="10"/>
  <c r="D102" i="10"/>
  <c r="C102" i="10"/>
  <c r="D100" i="10"/>
  <c r="C100" i="10"/>
  <c r="D97" i="10"/>
  <c r="D96" i="10"/>
  <c r="C96" i="10"/>
  <c r="D92" i="10"/>
  <c r="C92" i="10"/>
  <c r="D84" i="10"/>
  <c r="D83" i="10" s="1"/>
  <c r="A83" i="10" s="1"/>
  <c r="C84" i="10"/>
  <c r="C80" i="10"/>
  <c r="A79" i="10"/>
  <c r="F79" i="10" s="1"/>
  <c r="G79" i="10" s="1"/>
  <c r="G21" i="11" s="1"/>
  <c r="D77" i="10"/>
  <c r="D76" i="10"/>
  <c r="C76" i="10"/>
  <c r="D75" i="10"/>
  <c r="D74" i="10"/>
  <c r="C74" i="10"/>
  <c r="D73" i="10"/>
  <c r="D72" i="10"/>
  <c r="C72" i="10"/>
  <c r="D71" i="10"/>
  <c r="D70" i="10"/>
  <c r="C70" i="10"/>
  <c r="D66" i="10"/>
  <c r="C66" i="10"/>
  <c r="D64" i="10"/>
  <c r="C64" i="10"/>
  <c r="C60" i="10"/>
  <c r="A59" i="10"/>
  <c r="F59" i="10" s="1"/>
  <c r="G59" i="10" s="1"/>
  <c r="G17" i="11" s="1"/>
  <c r="D56" i="10"/>
  <c r="C56" i="10"/>
  <c r="D54" i="10"/>
  <c r="C54" i="10"/>
  <c r="D52" i="10"/>
  <c r="C52" i="10"/>
  <c r="D50" i="10"/>
  <c r="C50" i="10"/>
  <c r="D48" i="10"/>
  <c r="C48" i="10"/>
  <c r="D43" i="10"/>
  <c r="C43" i="10"/>
  <c r="D42" i="10"/>
  <c r="D41" i="10"/>
  <c r="C41" i="10"/>
  <c r="D40" i="10"/>
  <c r="D39" i="10"/>
  <c r="C39" i="10"/>
  <c r="D38" i="10"/>
  <c r="D37" i="10"/>
  <c r="C37" i="10"/>
  <c r="D34" i="10"/>
  <c r="D33" i="10"/>
  <c r="A32" i="10" s="1"/>
  <c r="F32" i="10" s="1"/>
  <c r="G32" i="10" s="1"/>
  <c r="C33" i="10"/>
  <c r="D31" i="10"/>
  <c r="D30" i="10"/>
  <c r="D29" i="10"/>
  <c r="C29" i="10"/>
  <c r="D28" i="10"/>
  <c r="D27" i="10"/>
  <c r="C27" i="10"/>
  <c r="D26" i="10"/>
  <c r="D25" i="10"/>
  <c r="C25" i="10"/>
  <c r="D24" i="10"/>
  <c r="D23" i="10"/>
  <c r="C23" i="10"/>
  <c r="D20" i="10"/>
  <c r="D19" i="10"/>
  <c r="D18" i="10"/>
  <c r="C18" i="10"/>
  <c r="D17" i="10"/>
  <c r="D16" i="10"/>
  <c r="C16" i="10"/>
  <c r="B16" i="10"/>
  <c r="D14" i="10"/>
  <c r="D12" i="10"/>
  <c r="C12" i="10"/>
  <c r="D11" i="10"/>
  <c r="D10" i="10"/>
  <c r="C10" i="10"/>
  <c r="A4" i="10"/>
  <c r="A3" i="10"/>
  <c r="A1" i="10"/>
  <c r="D138" i="9"/>
  <c r="D136" i="9"/>
  <c r="C136" i="9"/>
  <c r="C138" i="9"/>
  <c r="C137" i="9"/>
  <c r="C84" i="9"/>
  <c r="A3" i="9"/>
  <c r="A3" i="7"/>
  <c r="D94" i="9"/>
  <c r="D84" i="9"/>
  <c r="D83" i="9" s="1" a="1"/>
  <c r="C94" i="9"/>
  <c r="A79" i="9"/>
  <c r="F79" i="9" s="1"/>
  <c r="G79" i="9" s="1"/>
  <c r="C80" i="9"/>
  <c r="C76" i="9"/>
  <c r="C60" i="9"/>
  <c r="A59" i="9"/>
  <c r="F59" i="9" s="1"/>
  <c r="G59" i="9" s="1"/>
  <c r="C33" i="9"/>
  <c r="A1" i="9"/>
  <c r="A4" i="9"/>
  <c r="A1" i="7"/>
  <c r="A4" i="7"/>
  <c r="C56" i="9"/>
  <c r="D56" i="9"/>
  <c r="D54" i="9"/>
  <c r="C54" i="9"/>
  <c r="D50" i="9"/>
  <c r="D52" i="9"/>
  <c r="D48" i="9"/>
  <c r="C52" i="9"/>
  <c r="C50" i="9"/>
  <c r="C48" i="9"/>
  <c r="C102" i="9"/>
  <c r="D132" i="9"/>
  <c r="C132" i="9"/>
  <c r="D131" i="9"/>
  <c r="D130" i="9"/>
  <c r="C130" i="9"/>
  <c r="D129" i="9"/>
  <c r="D128" i="9"/>
  <c r="C128" i="9"/>
  <c r="D127" i="9"/>
  <c r="D126" i="9"/>
  <c r="C126" i="9"/>
  <c r="D123" i="9"/>
  <c r="C123" i="9"/>
  <c r="D122" i="9"/>
  <c r="D121" i="9"/>
  <c r="C121" i="9"/>
  <c r="D120" i="9"/>
  <c r="D119" i="9"/>
  <c r="C119" i="9"/>
  <c r="B119" i="9"/>
  <c r="D116" i="9"/>
  <c r="C116" i="9"/>
  <c r="D115" i="9"/>
  <c r="D114" i="9"/>
  <c r="C114" i="9"/>
  <c r="D111" i="9"/>
  <c r="C111" i="9"/>
  <c r="D110" i="9"/>
  <c r="D109" i="9"/>
  <c r="C109" i="9"/>
  <c r="D106" i="9"/>
  <c r="C106" i="9"/>
  <c r="D104" i="9"/>
  <c r="C104" i="9"/>
  <c r="D102" i="9"/>
  <c r="D99" i="9"/>
  <c r="D98" i="9"/>
  <c r="C98" i="9"/>
  <c r="D77" i="9"/>
  <c r="D76" i="9"/>
  <c r="D75" i="9"/>
  <c r="D74" i="9"/>
  <c r="C74" i="9"/>
  <c r="D73" i="9"/>
  <c r="D72" i="9"/>
  <c r="C72" i="9"/>
  <c r="D71" i="9"/>
  <c r="D70" i="9"/>
  <c r="C70" i="9"/>
  <c r="D66" i="9"/>
  <c r="C66" i="9"/>
  <c r="D64" i="9"/>
  <c r="C64" i="9"/>
  <c r="D43" i="9"/>
  <c r="C43" i="9"/>
  <c r="D42" i="9"/>
  <c r="D41" i="9"/>
  <c r="C41" i="9"/>
  <c r="D40" i="9"/>
  <c r="D39" i="9"/>
  <c r="C39" i="9"/>
  <c r="D38" i="9"/>
  <c r="D37" i="9"/>
  <c r="C37" i="9"/>
  <c r="D34" i="9"/>
  <c r="D33" i="9"/>
  <c r="A32" i="9" s="1"/>
  <c r="F32" i="9" s="1"/>
  <c r="G32" i="9" s="1"/>
  <c r="F13" i="11" s="1"/>
  <c r="D31" i="9"/>
  <c r="D30" i="9"/>
  <c r="D29" i="9"/>
  <c r="C29" i="9"/>
  <c r="D28" i="9"/>
  <c r="D27" i="9"/>
  <c r="C27" i="9"/>
  <c r="D26" i="9"/>
  <c r="D25" i="9"/>
  <c r="C25" i="9"/>
  <c r="D24" i="9"/>
  <c r="D23" i="9"/>
  <c r="C23" i="9"/>
  <c r="D20" i="9"/>
  <c r="D19" i="9"/>
  <c r="D18" i="9"/>
  <c r="C18" i="9"/>
  <c r="D17" i="9"/>
  <c r="D16" i="9"/>
  <c r="C16" i="9"/>
  <c r="B16" i="9"/>
  <c r="D14" i="9"/>
  <c r="D12" i="9"/>
  <c r="C12" i="9"/>
  <c r="D11" i="9"/>
  <c r="D10" i="9"/>
  <c r="C10" i="9"/>
  <c r="D50" i="7"/>
  <c r="D48" i="7"/>
  <c r="C50" i="7"/>
  <c r="C48" i="7"/>
  <c r="D96" i="7"/>
  <c r="C96" i="7"/>
  <c r="D95" i="7"/>
  <c r="D94" i="7"/>
  <c r="C94" i="7"/>
  <c r="D93" i="7"/>
  <c r="D92" i="7"/>
  <c r="C92" i="7"/>
  <c r="D91" i="7"/>
  <c r="D90" i="7"/>
  <c r="C90" i="7"/>
  <c r="D87" i="7"/>
  <c r="C87" i="7"/>
  <c r="D86" i="7"/>
  <c r="D85" i="7"/>
  <c r="C85" i="7"/>
  <c r="D84" i="7"/>
  <c r="D83" i="7"/>
  <c r="C83" i="7"/>
  <c r="B83" i="7"/>
  <c r="D80" i="7"/>
  <c r="C80" i="7"/>
  <c r="D79" i="7"/>
  <c r="D78" i="7"/>
  <c r="C78" i="7"/>
  <c r="D75" i="7"/>
  <c r="C75" i="7"/>
  <c r="D74" i="7"/>
  <c r="D73" i="7"/>
  <c r="C73" i="7"/>
  <c r="D70" i="7"/>
  <c r="C70" i="7"/>
  <c r="D68" i="7"/>
  <c r="C68" i="7"/>
  <c r="D65" i="7"/>
  <c r="D64" i="7"/>
  <c r="C64" i="7"/>
  <c r="D61" i="7"/>
  <c r="D60" i="7"/>
  <c r="C60" i="7"/>
  <c r="D59" i="7"/>
  <c r="D58" i="7"/>
  <c r="C58" i="7"/>
  <c r="D57" i="7"/>
  <c r="D56" i="7"/>
  <c r="C56" i="7"/>
  <c r="D55" i="7"/>
  <c r="D54" i="7"/>
  <c r="C54" i="7"/>
  <c r="D43" i="7"/>
  <c r="C43" i="7"/>
  <c r="D42" i="7"/>
  <c r="D41" i="7"/>
  <c r="C41" i="7"/>
  <c r="D40" i="7"/>
  <c r="D39" i="7"/>
  <c r="C39" i="7"/>
  <c r="D38" i="7"/>
  <c r="D37" i="7"/>
  <c r="C37" i="7"/>
  <c r="D34" i="7"/>
  <c r="D33" i="7"/>
  <c r="A32" i="7" s="1"/>
  <c r="F32" i="7" s="1"/>
  <c r="C33" i="7"/>
  <c r="D31" i="7"/>
  <c r="D30" i="7"/>
  <c r="D29" i="7"/>
  <c r="C29" i="7"/>
  <c r="D28" i="7"/>
  <c r="D27" i="7"/>
  <c r="C27" i="7"/>
  <c r="D26" i="7"/>
  <c r="D25" i="7"/>
  <c r="C25" i="7"/>
  <c r="D24" i="7"/>
  <c r="D23" i="7"/>
  <c r="C23" i="7"/>
  <c r="D20" i="7"/>
  <c r="D19" i="7"/>
  <c r="D18" i="7"/>
  <c r="C18" i="7"/>
  <c r="D17" i="7"/>
  <c r="D16" i="7"/>
  <c r="C16" i="7"/>
  <c r="B16" i="7"/>
  <c r="D14" i="7"/>
  <c r="D12" i="7"/>
  <c r="C12" i="7"/>
  <c r="D11" i="7"/>
  <c r="D10" i="7"/>
  <c r="C10" i="7"/>
  <c r="C43" i="1"/>
  <c r="C41" i="1"/>
  <c r="C39" i="1"/>
  <c r="C37" i="1"/>
  <c r="D59" i="1"/>
  <c r="D58" i="1"/>
  <c r="D70" i="1"/>
  <c r="D71" i="1"/>
  <c r="D72" i="1"/>
  <c r="D75" i="1"/>
  <c r="D76" i="1"/>
  <c r="D77" i="1"/>
  <c r="D80" i="1"/>
  <c r="D81" i="1"/>
  <c r="D82" i="1"/>
  <c r="D83" i="1"/>
  <c r="D84" i="1"/>
  <c r="D87" i="1"/>
  <c r="D88" i="1"/>
  <c r="D89" i="1"/>
  <c r="D90" i="1"/>
  <c r="D91" i="1"/>
  <c r="D92" i="1"/>
  <c r="D93" i="1"/>
  <c r="D65" i="1"/>
  <c r="D67" i="1"/>
  <c r="D63" i="1"/>
  <c r="D11" i="1"/>
  <c r="D12" i="1"/>
  <c r="D14" i="1"/>
  <c r="D16" i="1"/>
  <c r="D17" i="1"/>
  <c r="D18" i="1"/>
  <c r="D19" i="1"/>
  <c r="D20" i="1"/>
  <c r="D23" i="1"/>
  <c r="D25" i="1"/>
  <c r="D27" i="1"/>
  <c r="D28" i="1"/>
  <c r="D29" i="1"/>
  <c r="D30" i="1"/>
  <c r="D31" i="1"/>
  <c r="D33" i="1"/>
  <c r="A32" i="1" s="1"/>
  <c r="F32" i="1" s="1"/>
  <c r="G32" i="1" s="1"/>
  <c r="D13" i="11" s="1"/>
  <c r="D34" i="1"/>
  <c r="D37" i="1"/>
  <c r="D38" i="1"/>
  <c r="D39" i="1"/>
  <c r="D40" i="1"/>
  <c r="D41" i="1"/>
  <c r="D42" i="1"/>
  <c r="D43" i="1"/>
  <c r="D48" i="1"/>
  <c r="D49" i="1"/>
  <c r="D50" i="1"/>
  <c r="D51" i="1"/>
  <c r="D52" i="1"/>
  <c r="D53" i="1"/>
  <c r="D54" i="1"/>
  <c r="D55" i="1"/>
  <c r="D10" i="1"/>
  <c r="C93" i="1"/>
  <c r="C91" i="1"/>
  <c r="C89" i="1"/>
  <c r="C87" i="1"/>
  <c r="C10" i="1"/>
  <c r="C33" i="1"/>
  <c r="C84" i="1"/>
  <c r="C82" i="1"/>
  <c r="C80" i="1"/>
  <c r="C77" i="1"/>
  <c r="C75" i="1"/>
  <c r="C72" i="1"/>
  <c r="C70" i="1"/>
  <c r="C67" i="1"/>
  <c r="C63" i="1"/>
  <c r="C58" i="1"/>
  <c r="C54" i="1"/>
  <c r="C52" i="1"/>
  <c r="C50" i="1"/>
  <c r="C48" i="1"/>
  <c r="C29" i="1"/>
  <c r="C27" i="1"/>
  <c r="C25" i="1"/>
  <c r="C23" i="1"/>
  <c r="C18" i="1"/>
  <c r="C16" i="1"/>
  <c r="C12" i="1"/>
  <c r="B80" i="1"/>
  <c r="C65" i="1"/>
  <c r="B16" i="1"/>
  <c r="A15" i="9" l="1"/>
  <c r="A15" i="7"/>
  <c r="A9" i="1"/>
  <c r="F9" i="1" s="1"/>
  <c r="G9" i="1" s="1"/>
  <c r="D10" i="11" s="1"/>
  <c r="A22" i="10"/>
  <c r="F22" i="10" s="1"/>
  <c r="G22" i="10" s="1"/>
  <c r="G12" i="11" s="1"/>
  <c r="E116" i="10"/>
  <c r="A116" i="10" s="1"/>
  <c r="E106" i="10"/>
  <c r="A106" i="10" s="1"/>
  <c r="E99" i="10"/>
  <c r="A99" i="10" s="1"/>
  <c r="E111" i="10"/>
  <c r="A111" i="10" s="1"/>
  <c r="E123" i="10"/>
  <c r="A123" i="10" s="1"/>
  <c r="A22" i="9"/>
  <c r="F22" i="9" s="1"/>
  <c r="G22" i="9" s="1"/>
  <c r="F12" i="11" s="1"/>
  <c r="E63" i="10"/>
  <c r="A63" i="10" s="1"/>
  <c r="F63" i="10" s="1"/>
  <c r="G63" i="10" s="1"/>
  <c r="G19" i="11" s="1"/>
  <c r="A22" i="7"/>
  <c r="F22" i="7" s="1"/>
  <c r="G22" i="7" s="1"/>
  <c r="E12" i="11" s="1"/>
  <c r="A22" i="1"/>
  <c r="F22" i="1" s="1"/>
  <c r="G22" i="1" s="1"/>
  <c r="D12" i="11" s="1"/>
  <c r="G13" i="11"/>
  <c r="F20" i="11"/>
  <c r="F21" i="11"/>
  <c r="A137" i="10"/>
  <c r="D46" i="10"/>
  <c r="A46" i="10" s="1"/>
  <c r="F46" i="10" s="1"/>
  <c r="G46" i="10" s="1"/>
  <c r="G16" i="11" s="1"/>
  <c r="A9" i="10"/>
  <c r="F9" i="10" s="1"/>
  <c r="G9" i="10" s="1"/>
  <c r="G10" i="11" s="1"/>
  <c r="A69" i="10"/>
  <c r="F69" i="10" s="1"/>
  <c r="G69" i="10" s="1"/>
  <c r="G20" i="11" s="1"/>
  <c r="D36" i="10"/>
  <c r="A15" i="10"/>
  <c r="F15" i="10" s="1"/>
  <c r="G15" i="10" s="1"/>
  <c r="G11" i="11" s="1"/>
  <c r="A36" i="10"/>
  <c r="F36" i="10" s="1"/>
  <c r="G36" i="10" s="1"/>
  <c r="G15" i="11" s="1"/>
  <c r="A135" i="9"/>
  <c r="F135" i="9" s="1"/>
  <c r="G135" i="9" s="1"/>
  <c r="F27" i="11" s="1"/>
  <c r="A83" i="9"/>
  <c r="F83" i="9" s="1"/>
  <c r="G83" i="9" s="1"/>
  <c r="F22" i="11" s="1"/>
  <c r="D46" i="9"/>
  <c r="A46" i="9" s="1"/>
  <c r="F46" i="9" s="1"/>
  <c r="G46" i="9" s="1"/>
  <c r="F16" i="11" s="1"/>
  <c r="E125" i="9"/>
  <c r="A125" i="9" s="1"/>
  <c r="E63" i="9"/>
  <c r="A63" i="9" s="1"/>
  <c r="F63" i="9" s="1"/>
  <c r="G63" i="9" s="1"/>
  <c r="F19" i="11" s="1"/>
  <c r="E118" i="9"/>
  <c r="A118" i="9" s="1"/>
  <c r="A69" i="9"/>
  <c r="F69" i="9" s="1"/>
  <c r="G69" i="9" s="1"/>
  <c r="A9" i="9"/>
  <c r="F9" i="9" s="1"/>
  <c r="G9" i="9" s="1"/>
  <c r="F10" i="11" s="1"/>
  <c r="E101" i="9"/>
  <c r="A101" i="9" s="1"/>
  <c r="D36" i="9"/>
  <c r="E113" i="9"/>
  <c r="A113" i="9" s="1"/>
  <c r="E108" i="9"/>
  <c r="A108" i="9" s="1"/>
  <c r="A36" i="9"/>
  <c r="F36" i="9" s="1"/>
  <c r="G36" i="9" s="1"/>
  <c r="F15" i="11" s="1"/>
  <c r="E47" i="7"/>
  <c r="A47" i="7" s="1"/>
  <c r="F47" i="7" s="1"/>
  <c r="G47" i="7" s="1"/>
  <c r="E19" i="11" s="1"/>
  <c r="E89" i="7"/>
  <c r="A89" i="7" s="1"/>
  <c r="E67" i="7"/>
  <c r="A67" i="7" s="1"/>
  <c r="A9" i="7"/>
  <c r="F9" i="7" s="1"/>
  <c r="G9" i="7" s="1"/>
  <c r="E10" i="11" s="1"/>
  <c r="E82" i="7"/>
  <c r="A82" i="7" s="1"/>
  <c r="A53" i="7"/>
  <c r="F53" i="7" s="1"/>
  <c r="G53" i="7" s="1"/>
  <c r="E20" i="11" s="1"/>
  <c r="E72" i="7"/>
  <c r="A72" i="7" s="1"/>
  <c r="E77" i="7"/>
  <c r="A77" i="7" s="1"/>
  <c r="D36" i="7"/>
  <c r="F15" i="7"/>
  <c r="G15" i="7" s="1"/>
  <c r="E11" i="11" s="1"/>
  <c r="A36" i="7"/>
  <c r="A36" i="1"/>
  <c r="F36" i="1" s="1"/>
  <c r="G36" i="1" s="1"/>
  <c r="D15" i="11" s="1"/>
  <c r="D36" i="1"/>
  <c r="A15" i="1"/>
  <c r="F15" i="1" s="1"/>
  <c r="G15" i="1" s="1"/>
  <c r="D11" i="11" s="1"/>
  <c r="A47" i="1"/>
  <c r="F47" i="1" s="1"/>
  <c r="G47" i="1" s="1"/>
  <c r="D20" i="11" s="1"/>
  <c r="E62" i="1"/>
  <c r="E79" i="1"/>
  <c r="A79" i="1" s="1"/>
  <c r="E69" i="1"/>
  <c r="A69" i="1" s="1"/>
  <c r="E74" i="1"/>
  <c r="A74" i="1" s="1"/>
  <c r="E86" i="1"/>
  <c r="A86" i="1" s="1"/>
  <c r="F15" i="9" l="1"/>
  <c r="G15" i="9" s="1"/>
  <c r="F11" i="11" s="1"/>
  <c r="F83" i="10"/>
  <c r="G83" i="10" s="1"/>
  <c r="G22" i="11" s="1"/>
  <c r="F36" i="7"/>
  <c r="G36" i="7" s="1"/>
  <c r="E15" i="11" s="1"/>
  <c r="G32" i="7"/>
  <c r="E13" i="11" s="1"/>
  <c r="F137" i="10"/>
  <c r="G137" i="10" s="1"/>
  <c r="G27" i="11" s="1"/>
  <c r="E137" i="10"/>
  <c r="A95" i="10"/>
  <c r="F95" i="10" s="1"/>
  <c r="A97" i="9"/>
  <c r="F97" i="9" s="1"/>
  <c r="A63" i="7"/>
  <c r="F63" i="7" s="1"/>
  <c r="G63" i="7" s="1"/>
  <c r="E24" i="11" s="1"/>
  <c r="A62" i="1"/>
  <c r="A57" i="1"/>
  <c r="F57" i="1" s="1"/>
  <c r="E29" i="11" l="1"/>
  <c r="F142" i="10"/>
  <c r="G95" i="10"/>
  <c r="G24" i="11" s="1"/>
  <c r="G29" i="11" s="1"/>
  <c r="F141" i="9"/>
  <c r="G97" i="9"/>
  <c r="F24" i="11" s="1"/>
  <c r="F29" i="11" s="1"/>
  <c r="F31" i="11" s="1"/>
  <c r="F32" i="11" s="1"/>
  <c r="F95" i="1"/>
  <c r="G95" i="1" s="1"/>
  <c r="G57" i="1"/>
  <c r="D24" i="11" s="1"/>
  <c r="D29" i="11" s="1"/>
  <c r="D31" i="11" s="1"/>
  <c r="D32" i="11" s="1"/>
  <c r="F99" i="7"/>
  <c r="E31" i="11" l="1"/>
  <c r="E32" i="11" s="1"/>
  <c r="G31" i="11"/>
  <c r="G32" i="1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<sst xmlns="http://schemas.openxmlformats.org/spreadsheetml/2006/main" count="569" uniqueCount="121">
  <si>
    <t>Yes</t>
  </si>
  <si>
    <t>We have current ISO 9001 accreditation</t>
  </si>
  <si>
    <t>OR</t>
  </si>
  <si>
    <t>We have a formalised written Code of Conduct addressing the required policies</t>
  </si>
  <si>
    <t>-</t>
  </si>
  <si>
    <t>Credit 1.2a: Business Governance</t>
  </si>
  <si>
    <t>Credit 1.1: Business Integrity</t>
  </si>
  <si>
    <t>We have a written Business Management System (BMS)</t>
  </si>
  <si>
    <t>q</t>
  </si>
  <si>
    <t>Credit 1.2b: Safety Management System</t>
  </si>
  <si>
    <t>We have current ISO 45001:2018 accreditation</t>
  </si>
  <si>
    <t>Credits</t>
  </si>
  <si>
    <t>Commentary</t>
  </si>
  <si>
    <t>We have current 'Site Wise' Accreditation</t>
  </si>
  <si>
    <t>We are a member of the ACC Accredited Employer's Programme</t>
  </si>
  <si>
    <t>We have a comprehensive documented in-house H&amp;S management system</t>
  </si>
  <si>
    <t>We have current ISO14001:2016 accreditation</t>
  </si>
  <si>
    <t>We are certified to BS7750 or EMAS, or EPA  Environmental Mgnmt Guidelines</t>
  </si>
  <si>
    <t>We have Toitu Gold or Diamond Certification</t>
  </si>
  <si>
    <t>We have a documented in-house Environmental Management System (EMS)</t>
  </si>
  <si>
    <t>Credit 1.3: Stakeholder Engagement</t>
  </si>
  <si>
    <t>We have a stakeholder communication plan that meets the audit criteria</t>
  </si>
  <si>
    <t>Credit  3.2: Manufacturing OH&amp;S Management</t>
  </si>
  <si>
    <t>Credit 4.1: Steel Supply Sourcing</t>
  </si>
  <si>
    <t>The suppliers of 70% of our steel purchases have ASI or SSC RPP certification</t>
  </si>
  <si>
    <t>The suppliers of 70% of your steel purchases have ASI or SSC RPP certification</t>
  </si>
  <si>
    <t>Your suppliers meet decarbonisation criteria for Credit 4.1a Decarbonisation</t>
  </si>
  <si>
    <t xml:space="preserve">4.1a: Steel supply carbon footprint  for 70% purchases  is ISO 14067:2018 compliant </t>
  </si>
  <si>
    <t>Credit 4.1a Environmental product Declaration (EPD)</t>
  </si>
  <si>
    <t>Credit 4.1b:Decarbonisation Requirements</t>
  </si>
  <si>
    <t>We have Environmental Product Declarations (EPD) for 70% of steel purchases</t>
  </si>
  <si>
    <t>If you are invoking the grace period, you do not need to respond to any other part of 4.1</t>
  </si>
  <si>
    <t>Credit 4.1c: Environmental Management</t>
  </si>
  <si>
    <t>Manufacturers of 70% of our steel supplies are accredited to ISO14001</t>
  </si>
  <si>
    <t>Credit 4.1d: Water Use Reduction</t>
  </si>
  <si>
    <t>Manufacturers of 70% of our steel supplies have been reducing water use over 5 years</t>
  </si>
  <si>
    <t>Manufacturer has provided evidence of initiatives to recycle and or reuse of water</t>
  </si>
  <si>
    <t>Not required if ISO9001 held as it sits within the standard</t>
  </si>
  <si>
    <t>Credit 4.1e: Responsible Sourcing</t>
  </si>
  <si>
    <t>Steel Manufacturer is certified to the Responsible Steel standard</t>
  </si>
  <si>
    <t xml:space="preserve">This is our 1st RPP audit and we invoke the 12 month grace period for Credit 4.1 </t>
  </si>
  <si>
    <t>Steel manufacturer has Eco Choice Aotearoa certification</t>
  </si>
  <si>
    <t>We have Toitu Gold or Diamond certification</t>
  </si>
  <si>
    <t>Manufacturer meets 3.4 + has an in-house Responsible Sourcing Policy + meets 1.1</t>
  </si>
  <si>
    <t>Credit 2.1: Environmental Management System</t>
  </si>
  <si>
    <t>Credit 3.1: Paints and Coatings</t>
  </si>
  <si>
    <t>We do not apply paints and coatings either on our sites or customer sites</t>
  </si>
  <si>
    <t>We apply paints and coatings and meet requirements for Credit 3.1</t>
  </si>
  <si>
    <t>Credit 2.3: Health Impacts Declaration</t>
  </si>
  <si>
    <t>Credit 2.2: Environmental Products Declaration (EPD)</t>
  </si>
  <si>
    <t>Credit 4.1a Environmental Product Declaration (EPD)</t>
  </si>
  <si>
    <t>Steel with EPD via downstream supplier that contributes less than 10% increase</t>
  </si>
  <si>
    <t xml:space="preserve">Responsible Products SELF ASSESSMENT Checklist </t>
  </si>
  <si>
    <t>Level 2b</t>
  </si>
  <si>
    <t>Our steel suppliers  have Level 3 or Level 2b  (ASI or SSC RPP) certification</t>
  </si>
  <si>
    <t>We can produce EN 15804 compliant EPDs for our steel purchases</t>
  </si>
  <si>
    <t>The suppliers of our steel hold EPA Responsible Poducts Certification</t>
  </si>
  <si>
    <r>
      <t xml:space="preserve"> To be accepted, Credit 2.2 evidence must apply to </t>
    </r>
    <r>
      <rPr>
        <b/>
        <i/>
        <sz val="9"/>
        <color theme="1"/>
        <rFont val="Aptos Narrow"/>
        <family val="2"/>
        <scheme val="minor"/>
      </rPr>
      <t>minimum of 70%</t>
    </r>
    <r>
      <rPr>
        <i/>
        <sz val="9"/>
        <color theme="1"/>
        <rFont val="Aptos Narrow"/>
        <family val="2"/>
        <scheme val="minor"/>
      </rPr>
      <t xml:space="preserve"> of total steel purchases</t>
    </r>
  </si>
  <si>
    <t>Embodied CO2 in our steel is 3rd party verified to EN15804 or equivilent</t>
  </si>
  <si>
    <t>We are compliant with the requirements for Credit 2.3 as per the Audit Guide</t>
  </si>
  <si>
    <t>Credit 3.4: Modern Slavery</t>
  </si>
  <si>
    <t>Credit 5.1: Resource Management</t>
  </si>
  <si>
    <t>Credit 3.3: Procurement OH&amp;S Assessment</t>
  </si>
  <si>
    <t>Procurement policies consider supplier safety management and life cycle phases</t>
  </si>
  <si>
    <t>AND</t>
  </si>
  <si>
    <t>70% of steel is sourced from suppliers with Level 3 or  2b  (ASI or SSC RPP) certification</t>
  </si>
  <si>
    <t>90% of supplies: Risk assesment done and documentation displayed on website</t>
  </si>
  <si>
    <t>Are you accurately reporting all waste  removed from site/s?</t>
  </si>
  <si>
    <t>Do you have a company wide waste management plan that includes waste reduction?</t>
  </si>
  <si>
    <t>Level 3</t>
  </si>
  <si>
    <t>Level 1</t>
  </si>
  <si>
    <t>Level 2a</t>
  </si>
  <si>
    <t>Credit 4.2: Carbon Emissions Reduction</t>
  </si>
  <si>
    <t>Are you reducing your overall CO2 footprint from your own activities annually?</t>
  </si>
  <si>
    <t>Responsible Product  Certification</t>
  </si>
  <si>
    <t>Governance</t>
  </si>
  <si>
    <t>Business Integrity</t>
  </si>
  <si>
    <t>1.2a</t>
  </si>
  <si>
    <t>Management Systems: Governance</t>
  </si>
  <si>
    <t>1.2b</t>
  </si>
  <si>
    <t>Management Systems: Safety Management</t>
  </si>
  <si>
    <t>Stakeholder Engagement</t>
  </si>
  <si>
    <t>Responsible</t>
  </si>
  <si>
    <t>Environmental Management System</t>
  </si>
  <si>
    <t>Environmental Product Declaration (EPD)</t>
  </si>
  <si>
    <t>Health Impacts Declaration</t>
  </si>
  <si>
    <t>Healthy</t>
  </si>
  <si>
    <t>Paints and Coatings</t>
  </si>
  <si>
    <t>Manufacturing OH&amp;S Management</t>
  </si>
  <si>
    <t>Procurement OH&amp;S Assessment</t>
  </si>
  <si>
    <t>Modern Slavery</t>
  </si>
  <si>
    <t>Positive</t>
  </si>
  <si>
    <t>Steel Supply Sourcing</t>
  </si>
  <si>
    <t>Carbon Emissions Reduction (Mfg)</t>
  </si>
  <si>
    <t>Circular</t>
  </si>
  <si>
    <t>Resource Management</t>
  </si>
  <si>
    <t>Indictive audit outcome based on self assessment</t>
  </si>
  <si>
    <t>Select your Status</t>
  </si>
  <si>
    <r>
      <t xml:space="preserve">Please note - This is a </t>
    </r>
    <r>
      <rPr>
        <b/>
        <sz val="14"/>
        <color rgb="FFC00000"/>
        <rFont val="Aptos Narrow"/>
        <family val="2"/>
        <scheme val="minor"/>
      </rPr>
      <t xml:space="preserve">self assessment </t>
    </r>
    <r>
      <rPr>
        <sz val="14"/>
        <color rgb="FFC00000"/>
        <rFont val="Aptos Narrow"/>
        <family val="2"/>
        <scheme val="minor"/>
      </rPr>
      <t>to use in preparing your audit submission - it is NOT the audit - ensure you read and understand the relevant credit criteria in the Audit Guide</t>
    </r>
  </si>
  <si>
    <t>To keep yourself focussed and avoid and visual clutter - we suggest you work on one credit at a time.</t>
  </si>
  <si>
    <t>Use the '+' and '-' signs at the left side of the sheet to open or close the credit - THEN - Select your status using the dropdown menue in the applicable box at Column A - THEN - Read and action any advice</t>
  </si>
  <si>
    <t>© 2025 NZ Sustainable Steel Council</t>
  </si>
  <si>
    <t>Worksheet Example 1 Contracted</t>
  </si>
  <si>
    <t>Worksheet Example 2 - Expanded</t>
  </si>
  <si>
    <r>
      <t xml:space="preserve">Level 2a </t>
    </r>
    <r>
      <rPr>
        <sz val="9"/>
        <color theme="1"/>
        <rFont val="Aptos"/>
        <family val="2"/>
      </rPr>
      <t>(EPD)</t>
    </r>
  </si>
  <si>
    <r>
      <t xml:space="preserve">Level 2b      </t>
    </r>
    <r>
      <rPr>
        <sz val="9"/>
        <color theme="1"/>
        <rFont val="Aptos"/>
        <family val="2"/>
      </rPr>
      <t xml:space="preserve"> (No EPD)</t>
    </r>
  </si>
  <si>
    <t>We have current 'Site Wise' or  'Tōtika'  Accreditation</t>
  </si>
  <si>
    <t>Score</t>
  </si>
  <si>
    <t>Worksheet Example 3 - Completed Credits Expanded</t>
  </si>
  <si>
    <t>Worksheet Example 4 - Completed Credits Contracted</t>
  </si>
  <si>
    <t>Note - these are not RPV points - they are the number of cells with a pass</t>
  </si>
  <si>
    <r>
      <t xml:space="preserve"> </t>
    </r>
    <r>
      <rPr>
        <b/>
        <sz val="18"/>
        <color theme="1"/>
        <rFont val="Aptos Narrow"/>
        <family val="2"/>
        <scheme val="minor"/>
      </rPr>
      <t>Level 1</t>
    </r>
    <r>
      <rPr>
        <b/>
        <sz val="14"/>
        <color theme="1"/>
        <rFont val="Aptos Narrow"/>
        <family val="2"/>
        <scheme val="minor"/>
      </rPr>
      <t xml:space="preserve">  (RPV 4)</t>
    </r>
  </si>
  <si>
    <r>
      <t xml:space="preserve"> </t>
    </r>
    <r>
      <rPr>
        <b/>
        <sz val="18"/>
        <color theme="1"/>
        <rFont val="Aptos Narrow"/>
        <family val="2"/>
        <scheme val="minor"/>
      </rPr>
      <t xml:space="preserve">Level 2b  </t>
    </r>
    <r>
      <rPr>
        <b/>
        <sz val="14"/>
        <color theme="1"/>
        <rFont val="Aptos Narrow"/>
        <family val="2"/>
        <scheme val="minor"/>
      </rPr>
      <t>(RPV 11)</t>
    </r>
  </si>
  <si>
    <r>
      <t xml:space="preserve">Level 2a    </t>
    </r>
    <r>
      <rPr>
        <b/>
        <sz val="14"/>
        <color theme="1"/>
        <rFont val="Aptos Narrow"/>
        <family val="2"/>
        <scheme val="minor"/>
      </rPr>
      <t>(RPV 14)</t>
    </r>
  </si>
  <si>
    <t>RPV</t>
  </si>
  <si>
    <t>70% of steel is purchased from Responsible Steel -TM certified mills</t>
  </si>
  <si>
    <t>70% of steel is sourced from EcoChoice Aotearoa silver or higher certified mills</t>
  </si>
  <si>
    <t>70% of steel is purchased from a combination of the above</t>
  </si>
  <si>
    <t>See the Credit 4.1 Compliance Checklist Tool to assist in evaluating mills under credits 4.1a to 4.1e</t>
  </si>
  <si>
    <t>Version 20260617</t>
  </si>
  <si>
    <r>
      <t xml:space="preserve">Level 3   </t>
    </r>
    <r>
      <rPr>
        <b/>
        <sz val="14"/>
        <color theme="1"/>
        <rFont val="Aptos Narrow"/>
        <family val="2"/>
        <scheme val="minor"/>
      </rPr>
      <t>(RPV 18)</t>
    </r>
    <r>
      <rPr>
        <b/>
        <sz val="18"/>
        <color theme="1"/>
        <rFont val="Aptos Narrow"/>
        <family val="2"/>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</si>
</sst>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1"/>
      <color theme="1"/>
      <name val="Aptos Narrow"/>
      <family val="2"/>
      <scheme val="minor"/>
    </font>
    <font>
      <b/>
      <sz val="11"/>
      <color theme="1"/>
      <name val="Aptos Narrow"/>
      <family val="2"/>
      <scheme val="minor"/>
    </font>
    <font>
      <sz val="11"/>
      <color theme="0"/>
      <name val="Aptos Narrow"/>
      <family val="2"/>
      <scheme val="minor"/>
    </font>
    <font>
      <i/>
      <sz val="8"/>
      <color theme="1"/>
      <name val="Aptos Narrow"/>
      <family val="2"/>
      <scheme val="minor"/>
    </font>
    <font>
      <b/>
      <sz val="14"/>
      <color theme="1"/>
      <name val="Aptos Narrow"/>
      <family val="2"/>
      <scheme val="minor"/>
    </font>
    <font>
      <i/>
      <sz val="11"/>
      <color theme="1"/>
      <name val="Aptos Narrow"/>
      <family val="2"/>
      <scheme val="minor"/>
    </font>
    <font>
      <b/>
      <sz val="11"/>
      <color theme="0"/>
      <name val="Aptos Narrow"/>
      <family val="2"/>
      <scheme val="minor"/>
    </font>
    <font>
      <sz val="11"/>
      <color rgb="FFFF0000"/>
      <name val="Aptos Narrow"/>
      <family val="2"/>
      <scheme val="minor"/>
    </font>
    <font>
      <sz val="11"/>
      <name val="Aptos Narrow"/>
      <family val="2"/>
      <scheme val="minor"/>
    </font>
    <font>
      <i/>
      <sz val="8"/>
      <name val="Aptos Narrow"/>
      <family val="2"/>
      <scheme val="minor"/>
    </font>
    <font>
      <i/>
      <sz val="8"/>
      <color theme="0"/>
      <name val="Aptos Narrow"/>
      <family val="2"/>
      <scheme val="minor"/>
    </font>
    <font>
      <b/>
      <sz val="18"/>
      <color theme="1"/>
      <name val="Aptos Narrow"/>
      <family val="2"/>
      <scheme val="minor"/>
    </font>
    <font>
      <sz val="18"/>
      <color theme="1"/>
      <name val="Aptos Narrow"/>
      <family val="2"/>
      <scheme val="minor"/>
    </font>
    <font>
      <i/>
      <sz val="9"/>
      <color theme="1"/>
      <name val="Aptos Narrow"/>
      <family val="2"/>
      <scheme val="minor"/>
    </font>
    <font>
      <b/>
      <i/>
      <sz val="9"/>
      <color theme="1"/>
      <name val="Aptos Narrow"/>
      <family val="2"/>
      <scheme val="minor"/>
    </font>
    <font>
      <sz val="14"/>
      <color theme="1"/>
      <name val="Aptos Narrow"/>
      <family val="2"/>
      <scheme val="minor"/>
    </font>
    <font>
      <b/>
      <sz val="14"/>
      <color rgb="FFFF0000"/>
      <name val="Aptos Narrow"/>
      <family val="2"/>
      <scheme val="minor"/>
    </font>
    <font>
      <b/>
      <sz val="11"/>
      <name val="Aptos Narrow"/>
      <family val="2"/>
      <scheme val="minor"/>
    </font>
    <font>
      <b/>
      <sz val="14"/>
      <color rgb="FFC00000"/>
      <name val="Aptos Narrow"/>
      <family val="2"/>
      <scheme val="minor"/>
    </font>
    <font>
      <u/>
      <sz val="11"/>
      <color theme="1"/>
      <name val="Aptos Narrow"/>
      <family val="2"/>
      <scheme val="minor"/>
    </font>
    <font>
      <sz val="11"/>
      <color theme="1"/>
      <name val="Aptos"/>
      <family val="2"/>
    </font>
    <font>
      <sz val="9"/>
      <color theme="1"/>
      <name val="Aptos"/>
      <family val="2"/>
    </font>
    <font>
      <b/>
      <sz val="11"/>
      <color theme="1"/>
      <name val="Aptos"/>
      <family val="2"/>
    </font>
    <font>
      <sz val="11"/>
      <color theme="9" tint="0.79998168889431442"/>
      <name val="Aptos Narrow"/>
      <family val="2"/>
      <scheme val="minor"/>
    </font>
    <font>
      <sz val="11"/>
      <color theme="9" tint="0.39997558519241921"/>
      <name val="Aptos Narrow"/>
      <family val="2"/>
      <scheme val="minor"/>
    </font>
    <font>
      <sz val="14"/>
      <color rgb="FFC00000"/>
      <name val="Aptos Narrow"/>
      <family val="2"/>
      <scheme val="minor"/>
    </font>
    <font>
      <i/>
      <sz val="10"/>
      <color theme="1"/>
      <name val="Aptos Narrow"/>
      <family val="2"/>
      <scheme val="minor"/>
    </font>
    <font>
      <b/>
      <sz val="12"/>
      <color theme="1"/>
      <name val="Aptos Narrow"/>
      <family val="2"/>
      <scheme val="minor"/>
    </font>
    <font>
      <b/>
      <i/>
      <sz val="11"/>
      <color theme="1"/>
      <name val="Aptos Narrow"/>
      <family val="2"/>
      <scheme val="minor"/>
    </font>
    <font>
      <b/>
      <i/>
      <sz val="12"/>
      <color theme="1"/>
      <name val="Aptos Narrow"/>
      <family val="2"/>
      <scheme val="minor"/>
    </font>
    <font>
      <sz val="10"/>
      <color theme="1"/>
      <name val="Aptos Narrow"/>
      <family val="2"/>
      <scheme val="minor"/>
    </font>
    <font>
      <b/>
      <sz val="10"/>
      <color theme="1"/>
      <name val="Aptos Narrow"/>
      <family val="2"/>
      <scheme val="minor"/>
    </font>
  </fonts>
  <fills count="10">
    <fill>
      <patternFill patternType="none"/>
    </fill>
    <fill>
      <patternFill patternType="gray125"/>
    </fill>
    <fill>
      <patternFill patternType="solid">
        <fgColor theme="9" tint="0.79998168889431442"/>
        <bgColor indexed="64"/>
      </patternFill>
    </fill>
    <fill>
      <patternFill patternType="solid">
        <fgColor theme="2" tint="-9.9978637043366805E-2"/>
        <bgColor indexed="64"/>
      </patternFill>
    </fill>
    <fill>
      <patternFill patternType="solid">
        <fgColor theme="9" tint="0.39997558519241921"/>
        <bgColor indexed="64"/>
      </patternFill>
    </fill>
    <fill>
      <patternFill patternType="solid">
        <fgColor theme="2" tint="-0.249977111117893"/>
        <bgColor indexed="64"/>
      </patternFill>
    </fill>
    <fill>
      <patternFill patternType="solid">
        <fgColor theme="2" tint="-0.499984740745262"/>
        <bgColor indexed="64"/>
      </patternFill>
    </fill>
    <fill>
      <patternFill patternType="solid">
        <fgColor theme="0"/>
        <bgColor indexed="64"/>
      </patternFill>
    </fill>
    <fill>
      <patternFill patternType="solid">
        <fgColor theme="4" tint="0.79998168889431442"/>
        <bgColor indexed="64"/>
      </patternFill>
    </fill>
    <fill>
      <patternFill patternType="solid">
        <fgColor theme="3" tint="0.89999084444715716"/>
        <bgColor indexed="64"/>
      </patternFill>
    </fill>
  </fills>
  <borders count="15">
    <border>
      <left/>
      <right/>
      <top/>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style="thin">
        <color indexed="64"/>
      </top>
      <bottom style="thin">
        <color indexed="64"/>
      </bottom>
      <diagonal/>
    </border>
    <border>
      <left/>
      <right/>
      <top style="thin">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30">
    <xf numFmtId="0" fontId="0" fillId="0" borderId="0" xfId="0"/>
    <xf numFmtId="0" fontId="1" fillId="0" borderId="0" xfId="0" applyFont="1"/>
    <xf numFmtId="0" fontId="0" fillId="0" borderId="0" xfId="0" applyAlignment="1">
      <alignment horizontal="center"/>
    </xf>
    <xf numFmtId="0" fontId="0" fillId="0" borderId="0" xfId="0" quotePrefix="1"/>
    <xf numFmtId="0" fontId="0" fillId="0" borderId="1" xfId="0" applyBorder="1"/>
    <xf numFmtId="0" fontId="0" fillId="0" borderId="1" xfId="0" applyBorder="1" applyAlignment="1">
      <alignment horizontal="center"/>
    </xf>
    <xf numFmtId="0" fontId="0" fillId="0" borderId="2" xfId="0" applyBorder="1"/>
    <xf numFmtId="0" fontId="0" fillId="0" borderId="2" xfId="0" applyBorder="1" applyAlignment="1">
      <alignment horizontal="center"/>
    </xf>
    <xf numFmtId="0" fontId="2" fillId="0" borderId="0" xfId="0" applyFont="1" applyAlignment="1">
      <alignment horizontal="center"/>
    </xf>
    <xf numFmtId="0" fontId="2" fillId="0" borderId="0" xfId="0" applyFont="1"/>
    <xf numFmtId="0" fontId="1" fillId="0" borderId="0" xfId="0" applyFont="1" applyAlignment="1">
      <alignment vertical="center"/>
    </xf>
    <xf numFmtId="0" fontId="0" fillId="0" borderId="0" xfId="0" applyAlignment="1">
      <alignment horizontal="center" vertical="center"/>
    </xf>
    <xf numFmtId="0" fontId="0" fillId="0" borderId="0" xfId="0" applyAlignment="1">
      <alignment vertical="center"/>
    </xf>
    <xf numFmtId="0" fontId="1" fillId="0" borderId="0" xfId="0" applyFont="1" applyAlignment="1">
      <alignment horizontal="center"/>
    </xf>
    <xf numFmtId="0" fontId="3" fillId="0" borderId="1" xfId="0" applyFont="1" applyBorder="1" applyAlignment="1">
      <alignment horizontal="center"/>
    </xf>
    <xf numFmtId="0" fontId="1" fillId="0" borderId="1" xfId="0" applyFont="1" applyBorder="1"/>
    <xf numFmtId="0" fontId="5" fillId="0" borderId="0" xfId="0" applyFont="1"/>
    <xf numFmtId="0" fontId="1" fillId="0" borderId="0" xfId="0" applyFont="1" applyAlignment="1">
      <alignment horizontal="left" vertical="center"/>
    </xf>
    <xf numFmtId="0" fontId="9" fillId="0" borderId="0" xfId="0" applyFont="1" applyAlignment="1">
      <alignment horizontal="center" vertical="center"/>
    </xf>
    <xf numFmtId="0" fontId="9" fillId="0" borderId="1" xfId="0" applyFont="1" applyBorder="1" applyAlignment="1">
      <alignment horizontal="center"/>
    </xf>
    <xf numFmtId="0" fontId="3" fillId="0" borderId="0" xfId="0" applyFont="1" applyAlignment="1">
      <alignment horizontal="center" vertical="center"/>
    </xf>
    <xf numFmtId="0" fontId="10" fillId="0" borderId="1" xfId="0" applyFont="1" applyBorder="1" applyAlignment="1">
      <alignment horizontal="center"/>
    </xf>
    <xf numFmtId="0" fontId="10" fillId="0" borderId="0" xfId="0" applyFont="1" applyAlignment="1">
      <alignment horizontal="center"/>
    </xf>
    <xf numFmtId="0" fontId="3" fillId="0" borderId="0" xfId="0" applyFont="1" applyAlignment="1">
      <alignment horizontal="center"/>
    </xf>
    <xf numFmtId="0" fontId="8" fillId="0" borderId="0" xfId="0" applyFont="1"/>
    <xf numFmtId="0" fontId="0" fillId="0" borderId="0" xfId="0" applyProtection="1">
      <protection locked="0"/>
    </xf>
    <xf numFmtId="0" fontId="0" fillId="0" borderId="3" xfId="0" applyBorder="1" applyAlignment="1" applyProtection="1">
      <alignment horizontal="center"/>
      <protection locked="0"/>
    </xf>
    <xf numFmtId="0" fontId="0" fillId="0" borderId="0" xfId="0" applyAlignment="1" applyProtection="1">
      <alignment horizontal="center"/>
      <protection locked="0"/>
    </xf>
    <xf numFmtId="0" fontId="13" fillId="0" borderId="0" xfId="0" applyFont="1"/>
    <xf numFmtId="0" fontId="4" fillId="0" borderId="0" xfId="0" applyFont="1" applyAlignment="1">
      <alignment horizontal="center"/>
    </xf>
    <xf numFmtId="0" fontId="4" fillId="0" borderId="0" xfId="0" applyFont="1" applyAlignment="1">
      <alignment horizontal="left"/>
    </xf>
    <xf numFmtId="0" fontId="15" fillId="0" borderId="0" xfId="0" applyFont="1"/>
    <xf numFmtId="0" fontId="4" fillId="2" borderId="1" xfId="0" applyFont="1" applyFill="1" applyBorder="1" applyAlignment="1">
      <alignment horizontal="left"/>
    </xf>
    <xf numFmtId="0" fontId="0" fillId="2" borderId="6" xfId="0" applyFill="1" applyBorder="1"/>
    <xf numFmtId="0" fontId="4" fillId="2" borderId="2" xfId="0" applyFont="1" applyFill="1" applyBorder="1" applyAlignment="1">
      <alignment horizontal="left"/>
    </xf>
    <xf numFmtId="0" fontId="0" fillId="2" borderId="8" xfId="0" applyFill="1" applyBorder="1"/>
    <xf numFmtId="0" fontId="15" fillId="2" borderId="7" xfId="0" applyFont="1" applyFill="1" applyBorder="1"/>
    <xf numFmtId="0" fontId="8" fillId="0" borderId="0" xfId="0" applyFont="1" applyAlignment="1">
      <alignment vertical="center"/>
    </xf>
    <xf numFmtId="0" fontId="4" fillId="4" borderId="0" xfId="0" applyFont="1" applyFill="1"/>
    <xf numFmtId="0" fontId="4" fillId="4" borderId="0" xfId="0" applyFont="1" applyFill="1" applyAlignment="1">
      <alignment horizontal="left"/>
    </xf>
    <xf numFmtId="0" fontId="4" fillId="5" borderId="0" xfId="0" applyFont="1" applyFill="1" applyAlignment="1">
      <alignment horizontal="left"/>
    </xf>
    <xf numFmtId="0" fontId="0" fillId="3" borderId="6" xfId="0" applyFill="1" applyBorder="1"/>
    <xf numFmtId="0" fontId="4" fillId="3" borderId="2" xfId="0" applyFont="1" applyFill="1" applyBorder="1" applyAlignment="1">
      <alignment horizontal="left"/>
    </xf>
    <xf numFmtId="0" fontId="0" fillId="3" borderId="8" xfId="0" applyFill="1" applyBorder="1"/>
    <xf numFmtId="0" fontId="4" fillId="5" borderId="0" xfId="0" applyFont="1" applyFill="1"/>
    <xf numFmtId="0" fontId="11" fillId="5" borderId="0" xfId="0" applyFont="1" applyFill="1" applyAlignment="1">
      <alignment horizontal="left"/>
    </xf>
    <xf numFmtId="0" fontId="4" fillId="3" borderId="1" xfId="0" applyFont="1" applyFill="1" applyBorder="1" applyAlignment="1">
      <alignment horizontal="center"/>
    </xf>
    <xf numFmtId="0" fontId="15" fillId="3" borderId="7" xfId="0" applyFont="1" applyFill="1" applyBorder="1"/>
    <xf numFmtId="0" fontId="4" fillId="3" borderId="2" xfId="0" applyFont="1" applyFill="1" applyBorder="1" applyAlignment="1">
      <alignment horizontal="center"/>
    </xf>
    <xf numFmtId="0" fontId="15" fillId="3" borderId="8" xfId="0" applyFont="1" applyFill="1" applyBorder="1"/>
    <xf numFmtId="0" fontId="6" fillId="6" borderId="0" xfId="0" applyFont="1" applyFill="1"/>
    <xf numFmtId="0" fontId="6" fillId="6" borderId="0" xfId="0" applyFont="1" applyFill="1" applyAlignment="1">
      <alignment horizontal="center"/>
    </xf>
    <xf numFmtId="0" fontId="1" fillId="4" borderId="0" xfId="0" applyFont="1" applyFill="1"/>
    <xf numFmtId="0" fontId="1" fillId="4" borderId="0" xfId="0" applyFont="1" applyFill="1" applyAlignment="1">
      <alignment horizontal="center"/>
    </xf>
    <xf numFmtId="0" fontId="1" fillId="0" borderId="2" xfId="0" applyFont="1" applyBorder="1"/>
    <xf numFmtId="0" fontId="16" fillId="2" borderId="5" xfId="0" applyFont="1" applyFill="1" applyBorder="1"/>
    <xf numFmtId="0" fontId="16" fillId="3" borderId="5" xfId="0" applyFont="1" applyFill="1" applyBorder="1"/>
    <xf numFmtId="0" fontId="16" fillId="3" borderId="1" xfId="0" applyFont="1" applyFill="1" applyBorder="1" applyAlignment="1">
      <alignment horizontal="left"/>
    </xf>
    <xf numFmtId="0" fontId="7" fillId="3" borderId="6" xfId="0" applyFont="1" applyFill="1" applyBorder="1"/>
    <xf numFmtId="0" fontId="0" fillId="0" borderId="11" xfId="0" applyBorder="1"/>
    <xf numFmtId="0" fontId="19" fillId="0" borderId="2" xfId="0" applyFont="1" applyBorder="1"/>
    <xf numFmtId="0" fontId="19" fillId="0" borderId="2" xfId="0" applyFont="1" applyBorder="1" applyAlignment="1">
      <alignment horizontal="center"/>
    </xf>
    <xf numFmtId="0" fontId="0" fillId="0" borderId="12" xfId="0" applyBorder="1" applyAlignment="1">
      <alignment horizontal="center"/>
    </xf>
    <xf numFmtId="0" fontId="1" fillId="0" borderId="12" xfId="0" applyFont="1" applyBorder="1"/>
    <xf numFmtId="0" fontId="25" fillId="0" borderId="0" xfId="0" applyFont="1"/>
    <xf numFmtId="0" fontId="24" fillId="7" borderId="2" xfId="0" applyFont="1" applyFill="1" applyBorder="1" applyAlignment="1" applyProtection="1">
      <alignment horizontal="center"/>
      <protection locked="0"/>
    </xf>
    <xf numFmtId="0" fontId="15" fillId="0" borderId="9" xfId="0" applyFont="1" applyBorder="1"/>
    <xf numFmtId="0" fontId="0" fillId="0" borderId="10" xfId="0" applyBorder="1"/>
    <xf numFmtId="0" fontId="12" fillId="7" borderId="0" xfId="0" applyFont="1" applyFill="1"/>
    <xf numFmtId="0" fontId="0" fillId="7" borderId="0" xfId="0" applyFill="1"/>
    <xf numFmtId="0" fontId="25" fillId="7" borderId="0" xfId="0" applyFont="1" applyFill="1"/>
    <xf numFmtId="0" fontId="0" fillId="7" borderId="0" xfId="0" applyFill="1" applyAlignment="1">
      <alignment horizontal="center" vertical="center"/>
    </xf>
    <xf numFmtId="0" fontId="20" fillId="7" borderId="9" xfId="0" applyFont="1" applyFill="1" applyBorder="1" applyAlignment="1">
      <alignment horizontal="center" textRotation="90" wrapText="1"/>
    </xf>
    <xf numFmtId="0" fontId="20" fillId="7" borderId="0" xfId="0" applyFont="1" applyFill="1" applyAlignment="1">
      <alignment horizontal="center" textRotation="90" wrapText="1"/>
    </xf>
    <xf numFmtId="0" fontId="20" fillId="7" borderId="10" xfId="0" applyFont="1" applyFill="1" applyBorder="1" applyAlignment="1">
      <alignment horizontal="center" textRotation="90" wrapText="1"/>
    </xf>
    <xf numFmtId="0" fontId="20" fillId="7" borderId="0" xfId="0" applyFont="1" applyFill="1" applyAlignment="1">
      <alignment horizontal="center" vertical="center" wrapText="1"/>
    </xf>
    <xf numFmtId="0" fontId="20" fillId="7" borderId="0" xfId="0" applyFont="1" applyFill="1" applyAlignment="1">
      <alignment vertical="center" wrapText="1"/>
    </xf>
    <xf numFmtId="0" fontId="0" fillId="7" borderId="3" xfId="0" applyFill="1" applyBorder="1" applyAlignment="1" applyProtection="1">
      <alignment horizontal="center"/>
      <protection locked="0"/>
    </xf>
    <xf numFmtId="0" fontId="0" fillId="7" borderId="0" xfId="0" applyFill="1" applyAlignment="1" applyProtection="1">
      <alignment horizontal="center"/>
      <protection locked="0"/>
    </xf>
    <xf numFmtId="0" fontId="0" fillId="7" borderId="13" xfId="0" applyFill="1" applyBorder="1" applyAlignment="1" applyProtection="1">
      <alignment horizontal="center"/>
      <protection locked="0"/>
    </xf>
    <xf numFmtId="0" fontId="0" fillId="7" borderId="14" xfId="0" applyFill="1" applyBorder="1" applyAlignment="1" applyProtection="1">
      <alignment horizontal="center"/>
      <protection locked="0"/>
    </xf>
    <xf numFmtId="0" fontId="0" fillId="7" borderId="0" xfId="0" applyFill="1" applyAlignment="1">
      <alignment horizontal="center"/>
    </xf>
    <xf numFmtId="0" fontId="0" fillId="7" borderId="6" xfId="0" applyFill="1" applyBorder="1" applyAlignment="1" applyProtection="1">
      <alignment horizontal="center"/>
      <protection locked="0"/>
    </xf>
    <xf numFmtId="0" fontId="20" fillId="7" borderId="2" xfId="0" applyFont="1" applyFill="1" applyBorder="1" applyAlignment="1">
      <alignment horizontal="center" vertical="center" wrapText="1"/>
    </xf>
    <xf numFmtId="0" fontId="20" fillId="7" borderId="2" xfId="0" applyFont="1" applyFill="1" applyBorder="1" applyAlignment="1">
      <alignment vertical="center" wrapText="1"/>
    </xf>
    <xf numFmtId="0" fontId="23" fillId="7" borderId="2" xfId="0" applyFont="1" applyFill="1" applyBorder="1" applyAlignment="1">
      <alignment horizontal="center"/>
    </xf>
    <xf numFmtId="0" fontId="1" fillId="7" borderId="0" xfId="0" applyFont="1" applyFill="1" applyAlignment="1">
      <alignment horizontal="right"/>
    </xf>
    <xf numFmtId="0" fontId="1" fillId="7" borderId="4" xfId="0" applyFont="1" applyFill="1" applyBorder="1" applyAlignment="1">
      <alignment horizontal="center"/>
    </xf>
    <xf numFmtId="0" fontId="0" fillId="7" borderId="1" xfId="0" applyFill="1" applyBorder="1"/>
    <xf numFmtId="0" fontId="1" fillId="7" borderId="0" xfId="0" applyFont="1" applyFill="1"/>
    <xf numFmtId="0" fontId="4" fillId="8" borderId="0" xfId="0" applyFont="1" applyFill="1"/>
    <xf numFmtId="0" fontId="11" fillId="8" borderId="0" xfId="0" applyFont="1" applyFill="1" applyAlignment="1">
      <alignment horizontal="left"/>
    </xf>
    <xf numFmtId="0" fontId="18" fillId="8" borderId="5" xfId="0" applyFont="1" applyFill="1" applyBorder="1"/>
    <xf numFmtId="0" fontId="4" fillId="8" borderId="1" xfId="0" applyFont="1" applyFill="1" applyBorder="1" applyAlignment="1">
      <alignment horizontal="center"/>
    </xf>
    <xf numFmtId="0" fontId="0" fillId="8" borderId="6" xfId="0" applyFill="1" applyBorder="1"/>
    <xf numFmtId="0" fontId="15" fillId="8" borderId="7" xfId="0" applyFont="1" applyFill="1" applyBorder="1"/>
    <xf numFmtId="0" fontId="4" fillId="8" borderId="2" xfId="0" applyFont="1" applyFill="1" applyBorder="1" applyAlignment="1">
      <alignment horizontal="center"/>
    </xf>
    <xf numFmtId="0" fontId="15" fillId="8" borderId="8" xfId="0" applyFont="1" applyFill="1" applyBorder="1"/>
    <xf numFmtId="0" fontId="17" fillId="8" borderId="0" xfId="0" applyFont="1" applyFill="1" applyAlignment="1">
      <alignment horizontal="center"/>
    </xf>
    <xf numFmtId="0" fontId="17" fillId="8" borderId="0" xfId="0" applyFont="1" applyFill="1"/>
    <xf numFmtId="0" fontId="7" fillId="7" borderId="0" xfId="0" applyFont="1" applyFill="1"/>
    <xf numFmtId="0" fontId="7" fillId="0" borderId="0" xfId="0" applyFont="1"/>
    <xf numFmtId="0" fontId="7" fillId="0" borderId="0" xfId="0" applyFont="1" applyAlignment="1">
      <alignment horizontal="center"/>
    </xf>
    <xf numFmtId="0" fontId="0" fillId="7" borderId="3" xfId="0" applyFill="1" applyBorder="1" applyAlignment="1">
      <alignment horizontal="center"/>
    </xf>
    <xf numFmtId="0" fontId="26" fillId="7" borderId="0" xfId="0" applyFont="1" applyFill="1" applyAlignment="1">
      <alignment horizontal="center"/>
    </xf>
    <xf numFmtId="0" fontId="0" fillId="9" borderId="0" xfId="0" applyFill="1"/>
    <xf numFmtId="0" fontId="0" fillId="0" borderId="1" xfId="0" applyBorder="1" applyAlignment="1" applyProtection="1">
      <alignment horizontal="center"/>
      <protection locked="0"/>
    </xf>
    <xf numFmtId="0" fontId="1" fillId="9" borderId="0" xfId="0" applyFont="1" applyFill="1" applyAlignment="1">
      <alignment vertical="center"/>
    </xf>
    <xf numFmtId="0" fontId="0" fillId="9" borderId="0" xfId="0" applyFill="1" applyAlignment="1">
      <alignment vertical="center"/>
    </xf>
    <xf numFmtId="0" fontId="5" fillId="9" borderId="0" xfId="0" applyFont="1" applyFill="1"/>
    <xf numFmtId="0" fontId="27" fillId="0" borderId="1" xfId="0" applyFont="1" applyBorder="1"/>
    <xf numFmtId="0" fontId="27" fillId="0" borderId="0" xfId="0" applyFont="1"/>
    <xf numFmtId="0" fontId="28" fillId="9" borderId="0" xfId="0" applyFont="1" applyFill="1"/>
    <xf numFmtId="0" fontId="27" fillId="0" borderId="0" xfId="0" applyFont="1" applyAlignment="1">
      <alignment vertical="center"/>
    </xf>
    <xf numFmtId="0" fontId="29" fillId="7" borderId="0" xfId="0" applyFont="1" applyFill="1"/>
    <xf numFmtId="0" fontId="0" fillId="7" borderId="0" xfId="0" applyFill="1" applyAlignment="1">
      <alignment horizontal="right"/>
    </xf>
    <xf numFmtId="0" fontId="22" fillId="7" borderId="0" xfId="0" applyFont="1" applyFill="1" applyAlignment="1">
      <alignment horizontal="left" vertical="center" wrapText="1"/>
    </xf>
    <xf numFmtId="0" fontId="1" fillId="7" borderId="13" xfId="0" applyFont="1" applyFill="1" applyBorder="1" applyAlignment="1">
      <alignment horizontal="center"/>
    </xf>
    <xf numFmtId="0" fontId="1" fillId="7" borderId="11" xfId="0" applyFont="1" applyFill="1" applyBorder="1" applyAlignment="1">
      <alignment horizontal="center"/>
    </xf>
    <xf numFmtId="0" fontId="1" fillId="7" borderId="14" xfId="0" applyFont="1" applyFill="1" applyBorder="1" applyAlignment="1">
      <alignment horizontal="center"/>
    </xf>
    <xf numFmtId="0" fontId="1" fillId="7" borderId="0" xfId="0" applyFont="1" applyFill="1" applyAlignment="1">
      <alignment horizontal="left"/>
    </xf>
    <xf numFmtId="0" fontId="1" fillId="7" borderId="10" xfId="0" applyFont="1" applyFill="1" applyBorder="1" applyAlignment="1">
      <alignment horizontal="left"/>
    </xf>
    <xf numFmtId="0" fontId="22" fillId="7" borderId="0" xfId="0" applyFont="1" applyFill="1" applyAlignment="1">
      <alignment horizontal="left" wrapText="1"/>
    </xf>
    <xf numFmtId="0" fontId="0" fillId="0" borderId="0" xfId="0" applyBorder="1" applyAlignment="1" applyProtection="1">
      <alignment horizontal="center"/>
      <protection locked="0"/>
    </xf>
    <xf numFmtId="0" fontId="1" fillId="0" borderId="0" xfId="0" applyFont="1" applyFill="1" applyBorder="1"/>
    <xf numFmtId="0" fontId="0" fillId="0" borderId="0" xfId="0" applyFont="1" applyFill="1" applyBorder="1"/>
    <xf numFmtId="0" fontId="0" fillId="8" borderId="0" xfId="0" applyFill="1" applyAlignment="1">
      <alignment horizontal="right"/>
    </xf>
    <xf numFmtId="0" fontId="0" fillId="0" borderId="0" xfId="0" applyBorder="1" applyAlignment="1">
      <alignment horizontal="center"/>
    </xf>
    <xf numFmtId="0" fontId="31" fillId="0" borderId="0" xfId="0" applyFont="1"/>
    <xf numFmtId="0" fontId="30" fillId="0" borderId="0" xfId="0" applyFont="1"/>
  </cellXfs>
  <cellStyles count="1">
    <cellStyle name="Normal" xfId="0" builtinId="0"/>
  </cellStyles>
  <dxfs count="188">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rgb="FFFFFF00"/>
        </patternFill>
      </fill>
    </dxf>
    <dxf>
      <fill>
        <patternFill>
          <bgColor theme="2" tint="-0.24994659260841701"/>
        </patternFill>
      </fill>
    </dxf>
    <dxf>
      <fill>
        <patternFill>
          <bgColor theme="0" tint="-0.14996795556505021"/>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s>
  <tableStyles count="0" defaultTableStyle="TableStyleMedium2" defaultPivotStyle="PivotStyleLight16"/>
  <colors>
    <mruColors>
      <color rgb="FFEEB5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0</xdr:col>
      <xdr:colOff>581025</xdr:colOff>
      <xdr:row>35</xdr:row>
      <xdr:rowOff>104775</xdr:rowOff>
    </xdr:from>
    <xdr:to>
      <xdr:col>5</xdr:col>
      <xdr:colOff>21020</xdr:colOff>
      <xdr:row>48</xdr:row>
      <xdr:rowOff>36404</xdr:rowOff>
    </xdr:to>
    <xdr:pic>
      <xdr:nvPicPr>
        <xdr:cNvPr id="2" name="Picture 1">
          <a:extLst>
            <a:ext uri="{FF2B5EF4-FFF2-40B4-BE49-F238E27FC236}">
              <a16:creationId xmlns:a16="http://schemas.microsoft.com/office/drawing/2014/main" id="{D91F961F-F30C-1203-2665-E7F84FE31B22}"/>
            </a:ext>
          </a:extLst>
        </xdr:cNvPr>
        <xdr:cNvPicPr>
          <a:picLocks noChangeAspect="1"/>
        </xdr:cNvPicPr>
      </xdr:nvPicPr>
      <xdr:blipFill>
        <a:blip xmlns:r="http://schemas.openxmlformats.org/officeDocument/2006/relationships" r:embed="rId1"/>
        <a:stretch>
          <a:fillRect/>
        </a:stretch>
      </xdr:blipFill>
      <xdr:spPr>
        <a:xfrm>
          <a:off x="581025" y="6934200"/>
          <a:ext cx="5145470" cy="2408129"/>
        </a:xfrm>
        <a:prstGeom prst="rect">
          <a:avLst/>
        </a:prstGeom>
      </xdr:spPr>
    </xdr:pic>
    <xdr:clientData/>
  </xdr:twoCellAnchor>
  <xdr:twoCellAnchor editAs="oneCell">
    <xdr:from>
      <xdr:col>0</xdr:col>
      <xdr:colOff>533400</xdr:colOff>
      <xdr:row>50</xdr:row>
      <xdr:rowOff>85725</xdr:rowOff>
    </xdr:from>
    <xdr:to>
      <xdr:col>4</xdr:col>
      <xdr:colOff>582995</xdr:colOff>
      <xdr:row>62</xdr:row>
      <xdr:rowOff>183468</xdr:rowOff>
    </xdr:to>
    <xdr:pic>
      <xdr:nvPicPr>
        <xdr:cNvPr id="9" name="Picture 8">
          <a:extLst>
            <a:ext uri="{FF2B5EF4-FFF2-40B4-BE49-F238E27FC236}">
              <a16:creationId xmlns:a16="http://schemas.microsoft.com/office/drawing/2014/main" id="{29662020-CE27-8080-3C46-32B55A3890DC}"/>
            </a:ext>
          </a:extLst>
        </xdr:cNvPr>
        <xdr:cNvPicPr>
          <a:picLocks noChangeAspect="1"/>
        </xdr:cNvPicPr>
      </xdr:nvPicPr>
      <xdr:blipFill>
        <a:blip xmlns:r="http://schemas.openxmlformats.org/officeDocument/2006/relationships" r:embed="rId2"/>
        <a:stretch>
          <a:fillRect/>
        </a:stretch>
      </xdr:blipFill>
      <xdr:spPr>
        <a:xfrm>
          <a:off x="533400" y="9772650"/>
          <a:ext cx="5145470" cy="2383743"/>
        </a:xfrm>
        <a:prstGeom prst="rect">
          <a:avLst/>
        </a:prstGeom>
      </xdr:spPr>
    </xdr:pic>
    <xdr:clientData/>
  </xdr:twoCellAnchor>
  <xdr:twoCellAnchor editAs="oneCell">
    <xdr:from>
      <xdr:col>0</xdr:col>
      <xdr:colOff>590550</xdr:colOff>
      <xdr:row>82</xdr:row>
      <xdr:rowOff>133350</xdr:rowOff>
    </xdr:from>
    <xdr:to>
      <xdr:col>4</xdr:col>
      <xdr:colOff>530407</xdr:colOff>
      <xdr:row>95</xdr:row>
      <xdr:rowOff>119847</xdr:rowOff>
    </xdr:to>
    <xdr:pic>
      <xdr:nvPicPr>
        <xdr:cNvPr id="11" name="Picture 10">
          <a:extLst>
            <a:ext uri="{FF2B5EF4-FFF2-40B4-BE49-F238E27FC236}">
              <a16:creationId xmlns:a16="http://schemas.microsoft.com/office/drawing/2014/main" id="{8097F197-262F-02BD-373C-8159AD8CB747}"/>
            </a:ext>
          </a:extLst>
        </xdr:cNvPr>
        <xdr:cNvPicPr>
          <a:picLocks noChangeAspect="1"/>
        </xdr:cNvPicPr>
      </xdr:nvPicPr>
      <xdr:blipFill>
        <a:blip xmlns:r="http://schemas.openxmlformats.org/officeDocument/2006/relationships" r:embed="rId3"/>
        <a:stretch>
          <a:fillRect/>
        </a:stretch>
      </xdr:blipFill>
      <xdr:spPr>
        <a:xfrm>
          <a:off x="590550" y="15916275"/>
          <a:ext cx="5035732" cy="2462997"/>
        </a:xfrm>
        <a:prstGeom prst="rect">
          <a:avLst/>
        </a:prstGeom>
      </xdr:spPr>
    </xdr:pic>
    <xdr:clientData/>
  </xdr:twoCellAnchor>
  <xdr:twoCellAnchor editAs="oneCell">
    <xdr:from>
      <xdr:col>1</xdr:col>
      <xdr:colOff>9525</xdr:colOff>
      <xdr:row>65</xdr:row>
      <xdr:rowOff>95250</xdr:rowOff>
    </xdr:from>
    <xdr:to>
      <xdr:col>3</xdr:col>
      <xdr:colOff>342900</xdr:colOff>
      <xdr:row>79</xdr:row>
      <xdr:rowOff>148743</xdr:rowOff>
    </xdr:to>
    <xdr:pic>
      <xdr:nvPicPr>
        <xdr:cNvPr id="3" name="Picture 2">
          <a:extLst>
            <a:ext uri="{FF2B5EF4-FFF2-40B4-BE49-F238E27FC236}">
              <a16:creationId xmlns:a16="http://schemas.microsoft.com/office/drawing/2014/main" id="{A67CB0E2-D2DF-43AB-408B-E1057113D597}"/>
            </a:ext>
          </a:extLst>
        </xdr:cNvPr>
        <xdr:cNvPicPr>
          <a:picLocks noChangeAspect="1"/>
        </xdr:cNvPicPr>
      </xdr:nvPicPr>
      <xdr:blipFill>
        <a:blip xmlns:r="http://schemas.openxmlformats.org/officeDocument/2006/relationships" r:embed="rId4"/>
        <a:stretch>
          <a:fillRect/>
        </a:stretch>
      </xdr:blipFill>
      <xdr:spPr>
        <a:xfrm>
          <a:off x="619125" y="12639675"/>
          <a:ext cx="4086225" cy="2720493"/>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3737CC-3233-47AA-B434-AB8FA5305079}">
  <dimension ref="A1:AD107"/>
  <sheetViews>
    <sheetView workbookViewId="0">
      <selection activeCell="A2" sqref="A2"/>
    </sheetView>
  </sheetViews>
  <sheetFormatPr defaultRowHeight="15" x14ac:dyDescent="0.25"/>
  <cols>
    <col min="1" max="1" width="11" bestFit="1" customWidth="1"/>
    <col min="3" max="3" width="47.140625" customWidth="1"/>
    <col min="8" max="8" width="0" hidden="1" customWidth="1"/>
  </cols>
  <sheetData>
    <row r="1" spans="1:30" ht="24" x14ac:dyDescent="0.4">
      <c r="A1" s="68" t="s">
        <v>52</v>
      </c>
      <c r="B1" s="69"/>
      <c r="C1" s="69"/>
      <c r="D1" s="69"/>
      <c r="E1" s="69"/>
      <c r="F1" s="69" t="s">
        <v>101</v>
      </c>
      <c r="G1" s="69"/>
      <c r="H1" s="69"/>
      <c r="I1" s="69"/>
      <c r="J1" s="69"/>
      <c r="K1" s="69"/>
      <c r="L1" s="69"/>
      <c r="M1" s="69"/>
      <c r="N1" s="69"/>
      <c r="O1" s="69"/>
      <c r="P1" s="69"/>
      <c r="Q1" s="69"/>
      <c r="R1" s="69"/>
      <c r="S1" s="69"/>
      <c r="T1" s="69"/>
      <c r="U1" s="69"/>
      <c r="V1" s="69"/>
      <c r="W1" s="69"/>
      <c r="X1" s="69"/>
      <c r="Y1" s="69"/>
      <c r="Z1" s="69"/>
      <c r="AA1" s="69"/>
      <c r="AB1" s="69"/>
      <c r="AC1" s="69"/>
      <c r="AD1" s="69"/>
    </row>
    <row r="2" spans="1:30" s="64" customFormat="1" ht="18.75" x14ac:dyDescent="0.3">
      <c r="A2" s="114" t="s">
        <v>119</v>
      </c>
      <c r="B2" s="70"/>
      <c r="C2" s="70"/>
      <c r="D2" s="70"/>
      <c r="E2" s="70"/>
      <c r="F2" s="70"/>
      <c r="G2" s="70"/>
      <c r="H2" s="70"/>
      <c r="I2" s="70"/>
      <c r="J2" s="70"/>
      <c r="K2" s="70"/>
      <c r="L2" s="70"/>
      <c r="M2" s="70"/>
      <c r="N2" s="70"/>
      <c r="O2" s="70"/>
      <c r="P2" s="70"/>
      <c r="Q2" s="70"/>
      <c r="R2" s="70"/>
      <c r="S2" s="70"/>
      <c r="T2" s="70"/>
      <c r="U2" s="70"/>
      <c r="V2" s="70"/>
      <c r="W2" s="70"/>
      <c r="X2" s="70"/>
      <c r="Y2" s="70"/>
      <c r="Z2" s="70"/>
      <c r="AA2" s="70"/>
      <c r="AB2" s="70"/>
      <c r="AC2" s="70"/>
      <c r="AD2" s="70"/>
    </row>
    <row r="3" spans="1:30" ht="18.75" x14ac:dyDescent="0.3">
      <c r="A3" s="70" t="s">
        <v>98</v>
      </c>
      <c r="B3" s="69"/>
      <c r="C3" s="69"/>
      <c r="D3" s="69"/>
      <c r="E3" s="69"/>
      <c r="F3" s="69"/>
      <c r="G3" s="69"/>
      <c r="H3" s="69"/>
      <c r="I3" s="69"/>
      <c r="J3" s="69"/>
      <c r="K3" s="69"/>
      <c r="L3" s="69"/>
      <c r="M3" s="69"/>
      <c r="N3" s="69"/>
      <c r="O3" s="69"/>
      <c r="P3" s="69"/>
      <c r="Q3" s="69"/>
      <c r="R3" s="69"/>
      <c r="S3" s="69"/>
      <c r="T3" s="69"/>
      <c r="U3" s="69"/>
      <c r="V3" s="69"/>
      <c r="W3" s="69"/>
      <c r="X3" s="69"/>
      <c r="Y3" s="69"/>
      <c r="Z3" s="69"/>
      <c r="AA3" s="69"/>
      <c r="AB3" s="69"/>
      <c r="AC3" s="69"/>
      <c r="AD3" s="69"/>
    </row>
    <row r="4" spans="1:30" hidden="1" x14ac:dyDescent="0.25">
      <c r="A4" s="69"/>
      <c r="B4" s="69"/>
      <c r="C4" s="69"/>
      <c r="D4" s="69" t="s">
        <v>70</v>
      </c>
      <c r="E4" s="69" t="s">
        <v>53</v>
      </c>
      <c r="F4" s="69" t="s">
        <v>71</v>
      </c>
      <c r="G4" s="69" t="s">
        <v>69</v>
      </c>
      <c r="H4" s="69"/>
      <c r="I4" s="69"/>
      <c r="J4" s="69"/>
      <c r="K4" s="69"/>
      <c r="L4" s="69"/>
      <c r="M4" s="69"/>
      <c r="N4" s="69"/>
      <c r="O4" s="69"/>
      <c r="P4" s="69"/>
      <c r="Q4" s="69"/>
      <c r="R4" s="69"/>
      <c r="S4" s="69"/>
      <c r="T4" s="69"/>
      <c r="U4" s="69"/>
      <c r="V4" s="69"/>
      <c r="W4" s="69"/>
      <c r="X4" s="69"/>
      <c r="Y4" s="69"/>
      <c r="Z4" s="69"/>
      <c r="AA4" s="69"/>
      <c r="AB4" s="69"/>
      <c r="AC4" s="69"/>
      <c r="AD4" s="69"/>
    </row>
    <row r="5" spans="1:30" hidden="1" x14ac:dyDescent="0.25">
      <c r="A5" s="69"/>
      <c r="B5" s="69"/>
      <c r="C5" s="69"/>
      <c r="D5" s="71">
        <v>7</v>
      </c>
      <c r="E5" s="71">
        <v>8</v>
      </c>
      <c r="F5" s="71">
        <v>12</v>
      </c>
      <c r="G5" s="71">
        <v>14</v>
      </c>
      <c r="H5" s="69" t="s">
        <v>110</v>
      </c>
      <c r="I5" s="69"/>
      <c r="J5" s="69"/>
      <c r="K5" s="69"/>
      <c r="L5" s="69"/>
      <c r="M5" s="69"/>
      <c r="N5" s="69"/>
      <c r="O5" s="69"/>
      <c r="P5" s="69"/>
      <c r="Q5" s="69"/>
      <c r="R5" s="69"/>
      <c r="S5" s="69"/>
      <c r="T5" s="69"/>
      <c r="U5" s="69"/>
      <c r="V5" s="69"/>
      <c r="W5" s="69"/>
      <c r="X5" s="69"/>
      <c r="Y5" s="69"/>
      <c r="Z5" s="69"/>
      <c r="AA5" s="69"/>
      <c r="AB5" s="69"/>
      <c r="AC5" s="69"/>
      <c r="AD5" s="69"/>
    </row>
    <row r="6" spans="1:30" hidden="1" x14ac:dyDescent="0.25">
      <c r="A6" s="69"/>
      <c r="B6" s="69"/>
      <c r="C6" s="69"/>
      <c r="D6" s="69"/>
      <c r="E6" s="69"/>
      <c r="F6" s="69"/>
      <c r="G6" s="69"/>
      <c r="H6" s="69"/>
      <c r="I6" s="69"/>
      <c r="J6" s="69"/>
      <c r="K6" s="69"/>
      <c r="L6" s="69"/>
      <c r="M6" s="69"/>
      <c r="N6" s="69"/>
      <c r="O6" s="69"/>
      <c r="P6" s="69"/>
      <c r="Q6" s="69"/>
      <c r="R6" s="69"/>
      <c r="S6" s="69"/>
      <c r="T6" s="69"/>
      <c r="U6" s="69"/>
      <c r="V6" s="69"/>
      <c r="W6" s="69"/>
      <c r="X6" s="69"/>
      <c r="Y6" s="69"/>
      <c r="Z6" s="69"/>
      <c r="AA6" s="69"/>
      <c r="AB6" s="69"/>
      <c r="AC6" s="69"/>
      <c r="AD6" s="69"/>
    </row>
    <row r="7" spans="1:30" x14ac:dyDescent="0.25">
      <c r="A7" s="69"/>
      <c r="B7" s="69"/>
      <c r="C7" s="69"/>
      <c r="D7" s="69"/>
      <c r="E7" s="69"/>
      <c r="F7" s="69"/>
      <c r="G7" s="69"/>
      <c r="H7" s="69"/>
      <c r="I7" s="69"/>
      <c r="J7" s="69"/>
      <c r="K7" s="69"/>
      <c r="L7" s="69"/>
      <c r="M7" s="69"/>
      <c r="N7" s="69"/>
      <c r="O7" s="69"/>
      <c r="P7" s="69"/>
      <c r="Q7" s="69"/>
      <c r="R7" s="69"/>
      <c r="S7" s="69"/>
      <c r="T7" s="69"/>
      <c r="U7" s="69"/>
      <c r="V7" s="69"/>
      <c r="W7" s="69"/>
      <c r="X7" s="69"/>
      <c r="Y7" s="69"/>
      <c r="Z7" s="69"/>
      <c r="AA7" s="69"/>
      <c r="AB7" s="69"/>
      <c r="AC7" s="69"/>
      <c r="AD7" s="69"/>
    </row>
    <row r="8" spans="1:30" x14ac:dyDescent="0.25">
      <c r="A8" s="69"/>
      <c r="B8" s="71"/>
      <c r="C8" s="69"/>
      <c r="D8" s="117" t="s">
        <v>74</v>
      </c>
      <c r="E8" s="118"/>
      <c r="F8" s="118"/>
      <c r="G8" s="119"/>
      <c r="H8" s="100"/>
      <c r="I8" s="100"/>
      <c r="J8" s="100"/>
      <c r="K8" s="100"/>
      <c r="L8" s="100"/>
      <c r="M8" s="100"/>
      <c r="N8" s="100"/>
      <c r="O8" s="100"/>
      <c r="P8" s="100"/>
      <c r="Q8" s="100"/>
      <c r="R8" s="100"/>
      <c r="S8" s="100"/>
      <c r="T8" s="69"/>
      <c r="U8" s="69"/>
      <c r="V8" s="69"/>
      <c r="W8" s="69"/>
      <c r="X8" s="69"/>
      <c r="Y8" s="69"/>
      <c r="Z8" s="69"/>
      <c r="AA8" s="69"/>
      <c r="AB8" s="69"/>
      <c r="AC8" s="69"/>
      <c r="AD8" s="69"/>
    </row>
    <row r="9" spans="1:30" ht="57.75" customHeight="1" x14ac:dyDescent="0.25">
      <c r="A9" s="69"/>
      <c r="B9" s="120" t="s">
        <v>75</v>
      </c>
      <c r="C9" s="121"/>
      <c r="D9" s="72" t="s">
        <v>70</v>
      </c>
      <c r="E9" s="73" t="s">
        <v>105</v>
      </c>
      <c r="F9" s="73" t="s">
        <v>104</v>
      </c>
      <c r="G9" s="74" t="s">
        <v>69</v>
      </c>
      <c r="H9" s="100"/>
      <c r="I9" s="100"/>
      <c r="J9" s="100"/>
      <c r="K9" s="100"/>
      <c r="L9" s="100"/>
      <c r="M9" s="100"/>
      <c r="N9" s="100"/>
      <c r="O9" s="100"/>
      <c r="P9" s="100"/>
      <c r="Q9" s="100"/>
      <c r="R9" s="100"/>
      <c r="S9" s="100"/>
      <c r="T9" s="69"/>
      <c r="U9" s="69"/>
      <c r="V9" s="69"/>
      <c r="W9" s="69"/>
      <c r="X9" s="69"/>
      <c r="Y9" s="69"/>
      <c r="Z9" s="69"/>
      <c r="AA9" s="69"/>
      <c r="AB9" s="69"/>
      <c r="AC9" s="69"/>
      <c r="AD9" s="69"/>
    </row>
    <row r="10" spans="1:30" ht="15.95" customHeight="1" x14ac:dyDescent="0.25">
      <c r="A10" s="69"/>
      <c r="B10" s="75">
        <v>1.1000000000000001</v>
      </c>
      <c r="C10" s="76" t="s">
        <v>76</v>
      </c>
      <c r="D10" s="77" t="str">
        <f>'RPP Level 1'!G9</f>
        <v xml:space="preserve"> </v>
      </c>
      <c r="E10" s="77" t="str">
        <f>'RPP Level 2b'!G9</f>
        <v xml:space="preserve"> </v>
      </c>
      <c r="F10" s="77" t="str">
        <f>'RPP Level 2a'!G9</f>
        <v xml:space="preserve"> </v>
      </c>
      <c r="G10" s="77" t="str">
        <f>'RPP Level 3'!G9</f>
        <v xml:space="preserve"> </v>
      </c>
      <c r="H10" s="100"/>
      <c r="I10" s="100"/>
      <c r="J10" s="100"/>
      <c r="K10" s="100"/>
      <c r="L10" s="100"/>
      <c r="M10" s="100"/>
      <c r="N10" s="100"/>
      <c r="O10" s="100"/>
      <c r="P10" s="100"/>
      <c r="Q10" s="100"/>
      <c r="R10" s="100"/>
      <c r="S10" s="100"/>
      <c r="T10" s="69"/>
      <c r="U10" s="69"/>
      <c r="V10" s="69"/>
      <c r="W10" s="69"/>
      <c r="X10" s="69"/>
      <c r="Y10" s="69"/>
      <c r="Z10" s="69"/>
      <c r="AA10" s="69"/>
      <c r="AB10" s="69"/>
      <c r="AC10" s="69"/>
      <c r="AD10" s="69"/>
    </row>
    <row r="11" spans="1:30" ht="15.95" customHeight="1" x14ac:dyDescent="0.25">
      <c r="A11" s="69"/>
      <c r="B11" s="75" t="s">
        <v>77</v>
      </c>
      <c r="C11" s="76" t="s">
        <v>78</v>
      </c>
      <c r="D11" s="77" t="str">
        <f>'RPP Level 1'!G15</f>
        <v xml:space="preserve"> </v>
      </c>
      <c r="E11" s="77" t="str">
        <f>'RPP Level 2b'!G15</f>
        <v xml:space="preserve"> </v>
      </c>
      <c r="F11" s="77" t="str">
        <f>'RPP Level 2a'!G15</f>
        <v xml:space="preserve"> </v>
      </c>
      <c r="G11" s="77" t="str">
        <f>'RPP Level 3'!G15</f>
        <v xml:space="preserve"> </v>
      </c>
      <c r="H11" s="100"/>
      <c r="I11" s="100"/>
      <c r="J11" s="100"/>
      <c r="K11" s="100"/>
      <c r="L11" s="100"/>
      <c r="M11" s="100"/>
      <c r="N11" s="100"/>
      <c r="O11" s="100"/>
      <c r="P11" s="100"/>
      <c r="Q11" s="100"/>
      <c r="R11" s="100"/>
      <c r="S11" s="100"/>
      <c r="T11" s="69"/>
      <c r="U11" s="69"/>
      <c r="V11" s="69"/>
      <c r="W11" s="69"/>
      <c r="X11" s="69"/>
      <c r="Y11" s="69"/>
      <c r="Z11" s="69"/>
      <c r="AA11" s="69"/>
      <c r="AB11" s="69"/>
      <c r="AC11" s="69"/>
      <c r="AD11" s="69"/>
    </row>
    <row r="12" spans="1:30" ht="15.95" customHeight="1" x14ac:dyDescent="0.25">
      <c r="A12" s="69"/>
      <c r="B12" s="75" t="s">
        <v>79</v>
      </c>
      <c r="C12" s="76" t="s">
        <v>80</v>
      </c>
      <c r="D12" s="77" t="str">
        <f>'RPP Level 1'!G22</f>
        <v xml:space="preserve"> </v>
      </c>
      <c r="E12" s="77" t="str">
        <f>'RPP Level 2b'!G22</f>
        <v xml:space="preserve"> </v>
      </c>
      <c r="F12" s="77" t="str">
        <f>'RPP Level 2a'!G22</f>
        <v xml:space="preserve"> </v>
      </c>
      <c r="G12" s="77" t="str">
        <f>'RPP Level 3'!G22</f>
        <v xml:space="preserve"> </v>
      </c>
      <c r="H12" s="100"/>
      <c r="I12" s="100"/>
      <c r="J12" s="100"/>
      <c r="K12" s="100"/>
      <c r="L12" s="100"/>
      <c r="M12" s="100"/>
      <c r="N12" s="100"/>
      <c r="O12" s="100"/>
      <c r="P12" s="100"/>
      <c r="Q12" s="100"/>
      <c r="R12" s="100"/>
      <c r="S12" s="100"/>
      <c r="T12" s="69"/>
      <c r="U12" s="69"/>
      <c r="V12" s="69"/>
      <c r="W12" s="69"/>
      <c r="X12" s="69"/>
      <c r="Y12" s="69"/>
      <c r="Z12" s="69"/>
      <c r="AA12" s="69"/>
      <c r="AB12" s="69"/>
      <c r="AC12" s="69"/>
      <c r="AD12" s="69"/>
    </row>
    <row r="13" spans="1:30" ht="15.95" customHeight="1" x14ac:dyDescent="0.25">
      <c r="A13" s="69"/>
      <c r="B13" s="75">
        <v>1.3</v>
      </c>
      <c r="C13" s="76" t="s">
        <v>81</v>
      </c>
      <c r="D13" s="77" t="str">
        <f>'RPP Level 1'!G32</f>
        <v xml:space="preserve"> </v>
      </c>
      <c r="E13" s="77" t="str">
        <f>'RPP Level 2b'!G32</f>
        <v xml:space="preserve"> </v>
      </c>
      <c r="F13" s="77" t="str">
        <f>'RPP Level 2a'!G32</f>
        <v xml:space="preserve"> </v>
      </c>
      <c r="G13" s="77" t="str">
        <f>'RPP Level 3'!G32</f>
        <v xml:space="preserve"> </v>
      </c>
      <c r="H13" s="100"/>
      <c r="I13" s="100"/>
      <c r="J13" s="100"/>
      <c r="K13" s="100"/>
      <c r="L13" s="100"/>
      <c r="M13" s="100"/>
      <c r="N13" s="100"/>
      <c r="O13" s="100"/>
      <c r="P13" s="100"/>
      <c r="Q13" s="100"/>
      <c r="R13" s="100"/>
      <c r="S13" s="100"/>
      <c r="T13" s="69"/>
      <c r="U13" s="69"/>
      <c r="V13" s="69"/>
      <c r="W13" s="69"/>
      <c r="X13" s="69"/>
      <c r="Y13" s="69"/>
      <c r="Z13" s="69"/>
      <c r="AA13" s="69"/>
      <c r="AB13" s="69"/>
      <c r="AC13" s="69"/>
      <c r="AD13" s="69"/>
    </row>
    <row r="14" spans="1:30" ht="15.95" customHeight="1" x14ac:dyDescent="0.25">
      <c r="A14" s="69"/>
      <c r="B14" s="122" t="s">
        <v>82</v>
      </c>
      <c r="C14" s="122"/>
      <c r="D14" s="78"/>
      <c r="E14" s="78"/>
      <c r="F14" s="78"/>
      <c r="G14" s="78"/>
      <c r="H14" s="100"/>
      <c r="I14" s="100"/>
      <c r="J14" s="100"/>
      <c r="K14" s="100"/>
      <c r="L14" s="100"/>
      <c r="M14" s="100"/>
      <c r="N14" s="100"/>
      <c r="O14" s="100"/>
      <c r="P14" s="100"/>
      <c r="Q14" s="100"/>
      <c r="R14" s="100"/>
      <c r="S14" s="100"/>
      <c r="T14" s="69"/>
      <c r="U14" s="69"/>
      <c r="V14" s="69"/>
      <c r="W14" s="69"/>
      <c r="X14" s="69"/>
      <c r="Y14" s="69"/>
      <c r="Z14" s="69"/>
      <c r="AA14" s="69"/>
      <c r="AB14" s="69"/>
      <c r="AC14" s="69"/>
      <c r="AD14" s="69"/>
    </row>
    <row r="15" spans="1:30" ht="15.95" customHeight="1" x14ac:dyDescent="0.25">
      <c r="A15" s="69"/>
      <c r="B15" s="75">
        <v>2.1</v>
      </c>
      <c r="C15" s="76" t="s">
        <v>83</v>
      </c>
      <c r="D15" s="79" t="str">
        <f>'RPP Level 1'!G36</f>
        <v xml:space="preserve"> </v>
      </c>
      <c r="E15" s="77" t="str">
        <f>'RPP Level 2b'!G36</f>
        <v xml:space="preserve"> </v>
      </c>
      <c r="F15" s="80" t="str">
        <f>'RPP Level 2a'!G36</f>
        <v xml:space="preserve"> </v>
      </c>
      <c r="G15" s="77" t="str">
        <f>'RPP Level 3'!G36</f>
        <v xml:space="preserve"> </v>
      </c>
      <c r="H15" s="100"/>
      <c r="I15" s="100"/>
      <c r="J15" s="100"/>
      <c r="K15" s="100"/>
      <c r="L15" s="100"/>
      <c r="M15" s="100"/>
      <c r="N15" s="100"/>
      <c r="O15" s="100"/>
      <c r="P15" s="100"/>
      <c r="Q15" s="100"/>
      <c r="R15" s="100"/>
      <c r="S15" s="100"/>
      <c r="T15" s="69"/>
      <c r="U15" s="69"/>
      <c r="V15" s="69"/>
      <c r="W15" s="69"/>
      <c r="X15" s="69"/>
      <c r="Y15" s="69"/>
      <c r="Z15" s="69"/>
      <c r="AA15" s="69"/>
      <c r="AB15" s="69"/>
      <c r="AC15" s="69"/>
      <c r="AD15" s="69"/>
    </row>
    <row r="16" spans="1:30" ht="15.95" customHeight="1" x14ac:dyDescent="0.25">
      <c r="A16" s="69"/>
      <c r="B16" s="75">
        <v>2.2000000000000002</v>
      </c>
      <c r="C16" s="76" t="s">
        <v>84</v>
      </c>
      <c r="D16" s="81"/>
      <c r="E16" s="78"/>
      <c r="F16" s="77" t="str">
        <f>'RPP Level 2a'!G46</f>
        <v xml:space="preserve"> </v>
      </c>
      <c r="G16" s="77" t="str">
        <f>'RPP Level 3'!G46</f>
        <v xml:space="preserve"> </v>
      </c>
      <c r="H16" s="100"/>
      <c r="I16" s="100"/>
      <c r="J16" s="100"/>
      <c r="K16" s="100"/>
      <c r="L16" s="100"/>
      <c r="M16" s="100"/>
      <c r="N16" s="100"/>
      <c r="O16" s="100"/>
      <c r="P16" s="100"/>
      <c r="Q16" s="100"/>
      <c r="R16" s="100"/>
      <c r="S16" s="100"/>
      <c r="T16" s="69"/>
      <c r="U16" s="69"/>
      <c r="V16" s="69"/>
      <c r="W16" s="69"/>
      <c r="X16" s="69"/>
      <c r="Y16" s="69"/>
      <c r="Z16" s="69"/>
      <c r="AA16" s="69"/>
      <c r="AB16" s="69"/>
      <c r="AC16" s="69"/>
      <c r="AD16" s="69"/>
    </row>
    <row r="17" spans="1:30" ht="15.95" customHeight="1" x14ac:dyDescent="0.25">
      <c r="A17" s="69"/>
      <c r="B17" s="75">
        <v>2.2999999999999998</v>
      </c>
      <c r="C17" s="76" t="s">
        <v>85</v>
      </c>
      <c r="D17" s="81"/>
      <c r="E17" s="81"/>
      <c r="F17" s="78"/>
      <c r="G17" s="77" t="str">
        <f>'RPP Level 3'!G59</f>
        <v xml:space="preserve"> </v>
      </c>
      <c r="H17" s="100"/>
      <c r="I17" s="100"/>
      <c r="J17" s="100"/>
      <c r="K17" s="100"/>
      <c r="L17" s="100"/>
      <c r="M17" s="100"/>
      <c r="N17" s="100"/>
      <c r="O17" s="100"/>
      <c r="P17" s="100"/>
      <c r="Q17" s="100"/>
      <c r="R17" s="100"/>
      <c r="S17" s="100"/>
      <c r="T17" s="69"/>
      <c r="U17" s="69"/>
      <c r="V17" s="69"/>
      <c r="W17" s="69"/>
      <c r="X17" s="69"/>
      <c r="Y17" s="69"/>
      <c r="Z17" s="69"/>
      <c r="AA17" s="69"/>
      <c r="AB17" s="69"/>
      <c r="AC17" s="69"/>
      <c r="AD17" s="69"/>
    </row>
    <row r="18" spans="1:30" ht="15.95" customHeight="1" x14ac:dyDescent="0.25">
      <c r="A18" s="69"/>
      <c r="B18" s="116" t="s">
        <v>86</v>
      </c>
      <c r="C18" s="116"/>
      <c r="D18" s="81"/>
      <c r="E18" s="81"/>
      <c r="F18" s="78"/>
      <c r="G18" s="78"/>
      <c r="H18" s="100"/>
      <c r="I18" s="100"/>
      <c r="J18" s="100"/>
      <c r="K18" s="100"/>
      <c r="L18" s="100"/>
      <c r="M18" s="100"/>
      <c r="N18" s="100"/>
      <c r="O18" s="100"/>
      <c r="P18" s="100"/>
      <c r="Q18" s="100"/>
      <c r="R18" s="100"/>
      <c r="S18" s="100"/>
      <c r="T18" s="69"/>
      <c r="U18" s="69"/>
      <c r="V18" s="69"/>
      <c r="W18" s="69"/>
      <c r="X18" s="69"/>
      <c r="Y18" s="69"/>
      <c r="Z18" s="69"/>
      <c r="AA18" s="69"/>
      <c r="AB18" s="69"/>
      <c r="AC18" s="69"/>
      <c r="AD18" s="69"/>
    </row>
    <row r="19" spans="1:30" ht="15.95" customHeight="1" x14ac:dyDescent="0.25">
      <c r="A19" s="69"/>
      <c r="B19" s="75">
        <v>3.1</v>
      </c>
      <c r="C19" s="76" t="s">
        <v>87</v>
      </c>
      <c r="D19" s="81"/>
      <c r="E19" s="77" t="str">
        <f>'RPP Level 2b'!G47</f>
        <v xml:space="preserve"> </v>
      </c>
      <c r="F19" s="80" t="str">
        <f>'RPP Level 2a'!G63</f>
        <v xml:space="preserve"> </v>
      </c>
      <c r="G19" s="77" t="str">
        <f>'RPP Level 3'!G63</f>
        <v xml:space="preserve"> </v>
      </c>
      <c r="H19" s="100"/>
      <c r="I19" s="100"/>
      <c r="J19" s="100"/>
      <c r="K19" s="100"/>
      <c r="L19" s="100"/>
      <c r="M19" s="100"/>
      <c r="N19" s="100"/>
      <c r="O19" s="100"/>
      <c r="P19" s="100"/>
      <c r="Q19" s="100"/>
      <c r="R19" s="100"/>
      <c r="S19" s="100"/>
      <c r="T19" s="69"/>
      <c r="U19" s="69"/>
      <c r="V19" s="69"/>
      <c r="W19" s="69"/>
      <c r="X19" s="69"/>
      <c r="Y19" s="69"/>
      <c r="Z19" s="69"/>
      <c r="AA19" s="69"/>
      <c r="AB19" s="69"/>
      <c r="AC19" s="69"/>
      <c r="AD19" s="69"/>
    </row>
    <row r="20" spans="1:30" ht="15.95" customHeight="1" x14ac:dyDescent="0.25">
      <c r="A20" s="69"/>
      <c r="B20" s="75">
        <v>3.2</v>
      </c>
      <c r="C20" s="76" t="s">
        <v>88</v>
      </c>
      <c r="D20" s="79" t="str">
        <f>'RPP Level 1'!G47</f>
        <v xml:space="preserve"> </v>
      </c>
      <c r="E20" s="77" t="str">
        <f>'RPP Level 2b'!G53</f>
        <v xml:space="preserve"> </v>
      </c>
      <c r="F20" s="82" t="str">
        <f>'RPP Level 2a'!G79</f>
        <v xml:space="preserve"> </v>
      </c>
      <c r="G20" s="77" t="str">
        <f>'RPP Level 3'!G69</f>
        <v xml:space="preserve"> </v>
      </c>
      <c r="H20" s="100"/>
      <c r="I20" s="100"/>
      <c r="J20" s="100"/>
      <c r="K20" s="100"/>
      <c r="L20" s="100"/>
      <c r="M20" s="100"/>
      <c r="N20" s="100"/>
      <c r="O20" s="100"/>
      <c r="P20" s="100"/>
      <c r="Q20" s="100"/>
      <c r="R20" s="100"/>
      <c r="S20" s="100"/>
      <c r="T20" s="69"/>
      <c r="U20" s="69"/>
      <c r="V20" s="69"/>
      <c r="W20" s="69"/>
      <c r="X20" s="69"/>
      <c r="Y20" s="69"/>
      <c r="Z20" s="69"/>
      <c r="AA20" s="69"/>
      <c r="AB20" s="69"/>
      <c r="AC20" s="69"/>
      <c r="AD20" s="69"/>
    </row>
    <row r="21" spans="1:30" ht="15.95" customHeight="1" x14ac:dyDescent="0.25">
      <c r="A21" s="69"/>
      <c r="B21" s="75">
        <v>3.3</v>
      </c>
      <c r="C21" s="76" t="s">
        <v>89</v>
      </c>
      <c r="D21" s="78"/>
      <c r="E21" s="78"/>
      <c r="F21" s="77" t="str">
        <f>'RPP Level 2a'!G79</f>
        <v xml:space="preserve"> </v>
      </c>
      <c r="G21" s="80" t="str">
        <f>'RPP Level 3'!G79</f>
        <v xml:space="preserve"> </v>
      </c>
      <c r="H21" s="100"/>
      <c r="I21" s="100"/>
      <c r="J21" s="100"/>
      <c r="K21" s="100"/>
      <c r="L21" s="100"/>
      <c r="M21" s="100"/>
      <c r="N21" s="100"/>
      <c r="O21" s="100"/>
      <c r="P21" s="100"/>
      <c r="Q21" s="100"/>
      <c r="R21" s="100"/>
      <c r="S21" s="100"/>
      <c r="T21" s="69"/>
      <c r="U21" s="69"/>
      <c r="V21" s="69"/>
      <c r="W21" s="69"/>
      <c r="X21" s="69"/>
      <c r="Y21" s="69"/>
      <c r="Z21" s="69"/>
      <c r="AA21" s="69"/>
      <c r="AB21" s="69"/>
      <c r="AC21" s="69"/>
      <c r="AD21" s="69"/>
    </row>
    <row r="22" spans="1:30" ht="15.95" customHeight="1" x14ac:dyDescent="0.25">
      <c r="A22" s="69"/>
      <c r="B22" s="75">
        <v>3.4</v>
      </c>
      <c r="C22" s="76" t="s">
        <v>90</v>
      </c>
      <c r="D22" s="81"/>
      <c r="E22" s="81"/>
      <c r="F22" s="77" t="str">
        <f>'RPP Level 2a'!G83</f>
        <v xml:space="preserve"> </v>
      </c>
      <c r="G22" s="80" t="str">
        <f>'RPP Level 3'!G83</f>
        <v xml:space="preserve"> </v>
      </c>
      <c r="H22" s="100"/>
      <c r="I22" s="100"/>
      <c r="J22" s="100"/>
      <c r="K22" s="100"/>
      <c r="L22" s="100"/>
      <c r="M22" s="100"/>
      <c r="N22" s="100"/>
      <c r="O22" s="100"/>
      <c r="P22" s="100"/>
      <c r="Q22" s="100"/>
      <c r="R22" s="100"/>
      <c r="S22" s="100"/>
      <c r="T22" s="69"/>
      <c r="U22" s="69"/>
      <c r="V22" s="69"/>
      <c r="W22" s="69"/>
      <c r="X22" s="69"/>
      <c r="Y22" s="69"/>
      <c r="Z22" s="69"/>
      <c r="AA22" s="69"/>
      <c r="AB22" s="69"/>
      <c r="AC22" s="69"/>
      <c r="AD22" s="69"/>
    </row>
    <row r="23" spans="1:30" ht="15.95" customHeight="1" x14ac:dyDescent="0.25">
      <c r="A23" s="69"/>
      <c r="B23" s="116" t="s">
        <v>91</v>
      </c>
      <c r="C23" s="116"/>
      <c r="D23" s="81"/>
      <c r="E23" s="81"/>
      <c r="F23" s="78"/>
      <c r="G23" s="78"/>
      <c r="H23" s="100"/>
      <c r="I23" s="100"/>
      <c r="J23" s="100"/>
      <c r="K23" s="100"/>
      <c r="L23" s="100"/>
      <c r="M23" s="100"/>
      <c r="N23" s="100"/>
      <c r="O23" s="100"/>
      <c r="P23" s="100"/>
      <c r="Q23" s="100"/>
      <c r="R23" s="100"/>
      <c r="S23" s="100"/>
      <c r="T23" s="69"/>
      <c r="U23" s="69"/>
      <c r="V23" s="69"/>
      <c r="W23" s="69"/>
      <c r="X23" s="69"/>
      <c r="Y23" s="69"/>
      <c r="Z23" s="69"/>
      <c r="AA23" s="69"/>
      <c r="AB23" s="69"/>
      <c r="AC23" s="69"/>
      <c r="AD23" s="69"/>
    </row>
    <row r="24" spans="1:30" ht="15.95" customHeight="1" x14ac:dyDescent="0.25">
      <c r="A24" s="69"/>
      <c r="B24" s="75">
        <v>4.0999999999999996</v>
      </c>
      <c r="C24" s="76" t="s">
        <v>92</v>
      </c>
      <c r="D24" s="79" t="str">
        <f>'RPP Level 1'!G57</f>
        <v xml:space="preserve"> </v>
      </c>
      <c r="E24" s="79" t="str">
        <f>'RPP Level 2b'!G63</f>
        <v xml:space="preserve"> </v>
      </c>
      <c r="F24" s="77" t="str">
        <f>'RPP Level 2a'!G97</f>
        <v xml:space="preserve"> </v>
      </c>
      <c r="G24" s="80" t="str">
        <f>'RPP Level 3'!G95</f>
        <v xml:space="preserve"> </v>
      </c>
      <c r="H24" s="100"/>
      <c r="I24" s="100"/>
      <c r="J24" s="100"/>
      <c r="K24" s="100"/>
      <c r="L24" s="100"/>
      <c r="M24" s="100"/>
      <c r="N24" s="100"/>
      <c r="O24" s="100"/>
      <c r="P24" s="100"/>
      <c r="Q24" s="100"/>
      <c r="R24" s="100"/>
      <c r="S24" s="100"/>
      <c r="T24" s="69"/>
      <c r="U24" s="69"/>
      <c r="V24" s="69"/>
      <c r="W24" s="69"/>
      <c r="X24" s="69"/>
      <c r="Y24" s="69"/>
      <c r="Z24" s="69"/>
      <c r="AA24" s="69"/>
      <c r="AB24" s="69"/>
      <c r="AC24" s="69"/>
      <c r="AD24" s="69"/>
    </row>
    <row r="25" spans="1:30" ht="15.95" customHeight="1" x14ac:dyDescent="0.25">
      <c r="A25" s="69"/>
      <c r="B25" s="75">
        <v>4.2</v>
      </c>
      <c r="C25" s="76" t="s">
        <v>93</v>
      </c>
      <c r="D25" s="81"/>
      <c r="E25" s="81"/>
      <c r="F25" s="81"/>
      <c r="G25" s="77" t="str">
        <f>'RPP Level 3'!G133</f>
        <v xml:space="preserve"> </v>
      </c>
      <c r="H25" s="100"/>
      <c r="I25" s="100"/>
      <c r="J25" s="100"/>
      <c r="K25" s="100"/>
      <c r="L25" s="100"/>
      <c r="M25" s="100"/>
      <c r="N25" s="100"/>
      <c r="O25" s="100"/>
      <c r="P25" s="100"/>
      <c r="Q25" s="100"/>
      <c r="R25" s="100"/>
      <c r="S25" s="100"/>
      <c r="T25" s="69"/>
      <c r="U25" s="69"/>
      <c r="V25" s="69"/>
      <c r="W25" s="69"/>
      <c r="X25" s="69"/>
      <c r="Y25" s="69"/>
      <c r="Z25" s="69"/>
      <c r="AA25" s="69"/>
      <c r="AB25" s="69"/>
      <c r="AC25" s="69"/>
      <c r="AD25" s="69"/>
    </row>
    <row r="26" spans="1:30" ht="15.95" customHeight="1" x14ac:dyDescent="0.25">
      <c r="A26" s="69"/>
      <c r="B26" s="116" t="s">
        <v>94</v>
      </c>
      <c r="C26" s="116"/>
      <c r="D26" s="81"/>
      <c r="E26" s="81"/>
      <c r="F26" s="81"/>
      <c r="G26" s="78"/>
      <c r="H26" s="100"/>
      <c r="I26" s="100"/>
      <c r="J26" s="100"/>
      <c r="K26" s="100"/>
      <c r="L26" s="100"/>
      <c r="M26" s="100"/>
      <c r="N26" s="100"/>
      <c r="O26" s="100"/>
      <c r="P26" s="100"/>
      <c r="Q26" s="100"/>
      <c r="R26" s="100"/>
      <c r="S26" s="100"/>
      <c r="T26" s="69"/>
      <c r="U26" s="69"/>
      <c r="V26" s="69"/>
      <c r="W26" s="69"/>
      <c r="X26" s="69"/>
      <c r="Y26" s="69"/>
      <c r="Z26" s="69"/>
      <c r="AA26" s="69"/>
      <c r="AB26" s="69"/>
      <c r="AC26" s="69"/>
      <c r="AD26" s="69"/>
    </row>
    <row r="27" spans="1:30" ht="15.95" customHeight="1" x14ac:dyDescent="0.25">
      <c r="A27" s="69"/>
      <c r="B27" s="75">
        <v>5.0999999999999996</v>
      </c>
      <c r="C27" s="76" t="s">
        <v>95</v>
      </c>
      <c r="D27" s="81"/>
      <c r="E27" s="78"/>
      <c r="F27" s="77" t="str">
        <f>'RPP Level 2a'!G135</f>
        <v xml:space="preserve"> </v>
      </c>
      <c r="G27" s="80" t="str">
        <f>'RPP Level 3'!G137</f>
        <v xml:space="preserve"> </v>
      </c>
      <c r="H27" s="100"/>
      <c r="I27" s="100"/>
      <c r="J27" s="100"/>
      <c r="K27" s="100"/>
      <c r="L27" s="100"/>
      <c r="M27" s="100"/>
      <c r="N27" s="100"/>
      <c r="O27" s="100"/>
      <c r="P27" s="100"/>
      <c r="Q27" s="100"/>
      <c r="R27" s="100"/>
      <c r="S27" s="100"/>
      <c r="T27" s="69"/>
      <c r="U27" s="69"/>
      <c r="V27" s="69"/>
      <c r="W27" s="69"/>
      <c r="X27" s="69"/>
      <c r="Y27" s="69"/>
      <c r="Z27" s="69"/>
      <c r="AA27" s="69"/>
      <c r="AB27" s="69"/>
      <c r="AC27" s="69"/>
      <c r="AD27" s="69"/>
    </row>
    <row r="28" spans="1:30" x14ac:dyDescent="0.25">
      <c r="A28" s="69"/>
      <c r="B28" s="83"/>
      <c r="C28" s="84"/>
      <c r="D28" s="85"/>
      <c r="E28" s="65"/>
      <c r="F28" s="65"/>
      <c r="G28" s="65"/>
      <c r="H28" s="100"/>
      <c r="I28" s="100"/>
      <c r="J28" s="100"/>
      <c r="K28" s="100"/>
      <c r="L28" s="100"/>
      <c r="M28" s="100"/>
      <c r="N28" s="100"/>
      <c r="O28" s="100"/>
      <c r="P28" s="100"/>
      <c r="Q28" s="100"/>
      <c r="R28" s="100"/>
      <c r="S28" s="100"/>
      <c r="T28" s="69"/>
      <c r="U28" s="69"/>
      <c r="V28" s="69"/>
      <c r="W28" s="69"/>
      <c r="X28" s="69"/>
      <c r="Y28" s="69"/>
      <c r="Z28" s="69"/>
      <c r="AA28" s="69"/>
      <c r="AB28" s="69"/>
      <c r="AC28" s="69"/>
      <c r="AD28" s="69"/>
    </row>
    <row r="29" spans="1:30" hidden="1" x14ac:dyDescent="0.25">
      <c r="A29" s="69"/>
      <c r="B29" s="69"/>
      <c r="C29" s="86"/>
      <c r="D29" s="87">
        <f>COUNTIF(D10:D27,"Pass")</f>
        <v>0</v>
      </c>
      <c r="E29" s="87">
        <f t="shared" ref="E29:G29" si="0">COUNTIF(E10:E27,"Pass")</f>
        <v>0</v>
      </c>
      <c r="F29" s="87">
        <f t="shared" si="0"/>
        <v>0</v>
      </c>
      <c r="G29" s="87">
        <f t="shared" si="0"/>
        <v>0</v>
      </c>
      <c r="H29" s="100"/>
      <c r="I29" s="100"/>
      <c r="J29" s="100"/>
      <c r="K29" s="100"/>
      <c r="L29" s="100"/>
      <c r="M29" s="100"/>
      <c r="N29" s="100"/>
      <c r="O29" s="100"/>
      <c r="P29" s="100"/>
      <c r="Q29" s="100"/>
      <c r="R29" s="100"/>
      <c r="S29" s="100"/>
      <c r="T29" s="69"/>
      <c r="U29" s="69"/>
      <c r="V29" s="69"/>
      <c r="W29" s="69"/>
      <c r="X29" s="69"/>
      <c r="Y29" s="69"/>
      <c r="Z29" s="69"/>
      <c r="AA29" s="69"/>
      <c r="AB29" s="69"/>
      <c r="AC29" s="69"/>
      <c r="AD29" s="69"/>
    </row>
    <row r="30" spans="1:30" x14ac:dyDescent="0.25">
      <c r="A30" s="69"/>
      <c r="B30" s="69"/>
      <c r="C30" s="69"/>
      <c r="D30" s="104" t="str">
        <f>D4</f>
        <v>Level 1</v>
      </c>
      <c r="E30" s="104" t="str">
        <f t="shared" ref="E30:G30" si="1">E4</f>
        <v>Level 2b</v>
      </c>
      <c r="F30" s="104" t="str">
        <f t="shared" si="1"/>
        <v>Level 2a</v>
      </c>
      <c r="G30" s="104" t="str">
        <f t="shared" si="1"/>
        <v>Level 3</v>
      </c>
      <c r="H30" s="100"/>
      <c r="I30" s="100"/>
      <c r="J30" s="100"/>
      <c r="K30" s="100"/>
      <c r="L30" s="100"/>
      <c r="M30" s="100"/>
      <c r="N30" s="100"/>
      <c r="O30" s="100"/>
      <c r="P30" s="100"/>
      <c r="Q30" s="100"/>
      <c r="R30" s="100"/>
      <c r="S30" s="100"/>
      <c r="T30" s="69"/>
      <c r="U30" s="69"/>
      <c r="V30" s="69"/>
      <c r="W30" s="69"/>
      <c r="X30" s="69"/>
      <c r="Y30" s="69"/>
      <c r="Z30" s="69"/>
      <c r="AA30" s="69"/>
      <c r="AB30" s="69"/>
      <c r="AC30" s="69"/>
      <c r="AD30" s="69"/>
    </row>
    <row r="31" spans="1:30" x14ac:dyDescent="0.25">
      <c r="A31" s="69"/>
      <c r="B31" s="69"/>
      <c r="C31" s="69" t="s">
        <v>96</v>
      </c>
      <c r="D31" s="103" t="str">
        <f>IF(D29=D5,"Achieved","  ")</f>
        <v xml:space="preserve">  </v>
      </c>
      <c r="E31" s="103" t="str">
        <f>IF(E29=E5,"Achieved","  ")</f>
        <v xml:space="preserve">  </v>
      </c>
      <c r="F31" s="103" t="str">
        <f>IF(F29=F5,"Achieved","  ")</f>
        <v xml:space="preserve">  </v>
      </c>
      <c r="G31" s="103" t="str">
        <f>IF(G29=G5,"Achieved","  ")</f>
        <v xml:space="preserve">  </v>
      </c>
      <c r="H31" s="100"/>
      <c r="I31" s="100"/>
      <c r="J31" s="100"/>
      <c r="K31" s="100"/>
      <c r="L31" s="100"/>
      <c r="M31" s="100"/>
      <c r="N31" s="100"/>
      <c r="O31" s="100"/>
      <c r="P31" s="100"/>
      <c r="Q31" s="100"/>
      <c r="R31" s="100"/>
      <c r="S31" s="100"/>
      <c r="T31" s="69"/>
      <c r="U31" s="69"/>
      <c r="V31" s="69"/>
      <c r="W31" s="69"/>
      <c r="X31" s="69"/>
      <c r="Y31" s="69"/>
      <c r="Z31" s="69"/>
      <c r="AA31" s="69"/>
      <c r="AB31" s="69"/>
      <c r="AC31" s="69"/>
      <c r="AD31" s="69"/>
    </row>
    <row r="32" spans="1:30" x14ac:dyDescent="0.25">
      <c r="A32" s="69"/>
      <c r="B32" s="69"/>
      <c r="C32" s="115" t="s">
        <v>114</v>
      </c>
      <c r="D32" s="81" t="str">
        <f>IF(D31="Achieved",4,"-")</f>
        <v>-</v>
      </c>
      <c r="E32" s="81" t="str">
        <f>IF(E31="Achieved",11,"-")</f>
        <v>-</v>
      </c>
      <c r="F32" s="81" t="str">
        <f>IF(F31="Achieved",14,"-")</f>
        <v>-</v>
      </c>
      <c r="G32" s="81" t="str">
        <f>IF(G31="Achieved",18,"-")</f>
        <v>-</v>
      </c>
      <c r="H32" s="100"/>
      <c r="I32" s="100"/>
      <c r="J32" s="100"/>
      <c r="K32" s="100"/>
      <c r="L32" s="100"/>
      <c r="M32" s="100"/>
      <c r="N32" s="100"/>
      <c r="O32" s="100"/>
      <c r="P32" s="100"/>
      <c r="Q32" s="100"/>
      <c r="R32" s="100"/>
      <c r="S32" s="100"/>
      <c r="T32" s="69"/>
      <c r="U32" s="69"/>
      <c r="V32" s="69"/>
      <c r="W32" s="69"/>
      <c r="X32" s="69"/>
      <c r="Y32" s="69"/>
      <c r="Z32" s="69"/>
      <c r="AA32" s="69"/>
      <c r="AB32" s="69"/>
      <c r="AC32" s="69"/>
      <c r="AD32" s="69"/>
    </row>
    <row r="33" spans="1:30" x14ac:dyDescent="0.25">
      <c r="A33" s="69"/>
      <c r="B33" s="88"/>
      <c r="C33" s="88"/>
      <c r="D33" s="88"/>
      <c r="E33" s="88"/>
      <c r="F33" s="88"/>
      <c r="G33" s="88"/>
      <c r="H33" s="100"/>
      <c r="I33" s="100"/>
      <c r="J33" s="100"/>
      <c r="K33" s="100"/>
      <c r="L33" s="100"/>
      <c r="M33" s="100"/>
      <c r="N33" s="100"/>
      <c r="O33" s="100"/>
      <c r="P33" s="100"/>
      <c r="Q33" s="100"/>
      <c r="R33" s="100"/>
      <c r="S33" s="100"/>
      <c r="T33" s="69"/>
      <c r="U33" s="69"/>
      <c r="V33" s="69"/>
      <c r="W33" s="69"/>
      <c r="X33" s="69"/>
      <c r="Y33" s="69"/>
      <c r="Z33" s="69"/>
      <c r="AA33" s="69"/>
      <c r="AB33" s="69"/>
      <c r="AC33" s="69"/>
      <c r="AD33" s="69"/>
    </row>
    <row r="34" spans="1:30" x14ac:dyDescent="0.25">
      <c r="A34" s="69"/>
      <c r="B34" s="69"/>
      <c r="C34" s="69"/>
      <c r="D34" s="69"/>
      <c r="E34" s="69"/>
      <c r="F34" s="69"/>
      <c r="G34" s="69"/>
      <c r="H34" s="100"/>
      <c r="I34" s="100"/>
      <c r="J34" s="100"/>
      <c r="K34" s="100"/>
      <c r="L34" s="100"/>
      <c r="M34" s="100"/>
      <c r="N34" s="100"/>
      <c r="O34" s="100"/>
      <c r="P34" s="100"/>
      <c r="Q34" s="100"/>
      <c r="R34" s="100"/>
      <c r="S34" s="100"/>
      <c r="T34" s="69"/>
      <c r="U34" s="69"/>
      <c r="V34" s="69"/>
      <c r="W34" s="69"/>
      <c r="X34" s="69"/>
      <c r="Y34" s="69"/>
      <c r="Z34" s="69"/>
      <c r="AA34" s="69"/>
      <c r="AB34" s="69"/>
      <c r="AC34" s="69"/>
      <c r="AD34" s="69"/>
    </row>
    <row r="35" spans="1:30" x14ac:dyDescent="0.25">
      <c r="A35" s="69"/>
      <c r="B35" s="89" t="s">
        <v>102</v>
      </c>
      <c r="C35" s="69"/>
      <c r="D35" s="69"/>
      <c r="E35" s="69"/>
      <c r="F35" s="69"/>
      <c r="G35" s="69"/>
      <c r="H35" s="100"/>
      <c r="I35" s="100"/>
      <c r="J35" s="100"/>
      <c r="K35" s="100"/>
      <c r="L35" s="100"/>
      <c r="M35" s="100"/>
      <c r="N35" s="100"/>
      <c r="O35" s="100"/>
      <c r="P35" s="100"/>
      <c r="Q35" s="100"/>
      <c r="R35" s="100"/>
      <c r="S35" s="100"/>
      <c r="T35" s="69"/>
      <c r="U35" s="69"/>
      <c r="V35" s="69"/>
      <c r="W35" s="69"/>
      <c r="X35" s="69"/>
      <c r="Y35" s="69"/>
      <c r="Z35" s="69"/>
      <c r="AA35" s="69"/>
      <c r="AB35" s="69"/>
      <c r="AC35" s="69"/>
      <c r="AD35" s="69"/>
    </row>
    <row r="36" spans="1:30" x14ac:dyDescent="0.25">
      <c r="A36" s="69"/>
      <c r="B36" s="69"/>
      <c r="C36" s="69"/>
      <c r="D36" s="69"/>
      <c r="E36" s="69"/>
      <c r="F36" s="69"/>
      <c r="G36" s="69"/>
      <c r="H36" s="100"/>
      <c r="I36" s="100"/>
      <c r="J36" s="100"/>
      <c r="K36" s="100"/>
      <c r="L36" s="100"/>
      <c r="M36" s="100"/>
      <c r="N36" s="100"/>
      <c r="O36" s="100"/>
      <c r="P36" s="100"/>
      <c r="Q36" s="100"/>
      <c r="R36" s="100"/>
      <c r="S36" s="100"/>
      <c r="T36" s="69"/>
      <c r="U36" s="69"/>
      <c r="V36" s="69"/>
      <c r="W36" s="69"/>
      <c r="X36" s="69"/>
      <c r="Y36" s="69"/>
      <c r="Z36" s="69"/>
      <c r="AA36" s="69"/>
      <c r="AB36" s="69"/>
      <c r="AC36" s="69"/>
      <c r="AD36" s="69"/>
    </row>
    <row r="37" spans="1:30" x14ac:dyDescent="0.25">
      <c r="A37" s="69"/>
      <c r="B37" s="69"/>
      <c r="C37" s="69"/>
      <c r="D37" s="69"/>
      <c r="E37" s="69"/>
      <c r="F37" s="69"/>
      <c r="G37" s="69"/>
      <c r="H37" s="100"/>
      <c r="I37" s="100"/>
      <c r="J37" s="100"/>
      <c r="K37" s="100"/>
      <c r="L37" s="100"/>
      <c r="M37" s="100"/>
      <c r="N37" s="100"/>
      <c r="O37" s="100"/>
      <c r="P37" s="100"/>
      <c r="Q37" s="100"/>
      <c r="R37" s="100"/>
      <c r="S37" s="100"/>
      <c r="T37" s="69"/>
      <c r="U37" s="69"/>
      <c r="V37" s="69"/>
      <c r="W37" s="69"/>
      <c r="X37" s="69"/>
      <c r="Y37" s="69"/>
      <c r="Z37" s="69"/>
      <c r="AA37" s="69"/>
      <c r="AB37" s="69"/>
      <c r="AC37" s="69"/>
      <c r="AD37" s="69"/>
    </row>
    <row r="38" spans="1:30" x14ac:dyDescent="0.25">
      <c r="A38" s="69"/>
      <c r="B38" s="69"/>
      <c r="C38" s="69"/>
      <c r="D38" s="69"/>
      <c r="E38" s="69"/>
      <c r="F38" s="69"/>
      <c r="G38" s="69"/>
      <c r="H38" s="100"/>
      <c r="I38" s="100"/>
      <c r="J38" s="100"/>
      <c r="K38" s="100"/>
      <c r="L38" s="100"/>
      <c r="M38" s="100"/>
      <c r="N38" s="100"/>
      <c r="O38" s="100"/>
      <c r="P38" s="100"/>
      <c r="Q38" s="100"/>
      <c r="R38" s="100"/>
      <c r="S38" s="100"/>
      <c r="T38" s="69"/>
      <c r="U38" s="69"/>
      <c r="V38" s="69"/>
      <c r="W38" s="69"/>
      <c r="X38" s="69"/>
      <c r="Y38" s="69"/>
      <c r="Z38" s="69"/>
      <c r="AA38" s="69"/>
      <c r="AB38" s="69"/>
      <c r="AC38" s="69"/>
      <c r="AD38" s="69"/>
    </row>
    <row r="39" spans="1:30" x14ac:dyDescent="0.25">
      <c r="A39" s="69"/>
      <c r="B39" s="69"/>
      <c r="C39" s="69"/>
      <c r="D39" s="69"/>
      <c r="E39" s="69"/>
      <c r="F39" s="69"/>
      <c r="G39" s="69"/>
      <c r="H39" s="69"/>
      <c r="I39" s="69"/>
      <c r="J39" s="69"/>
      <c r="K39" s="69"/>
      <c r="L39" s="69"/>
      <c r="M39" s="69"/>
      <c r="N39" s="69"/>
      <c r="O39" s="69"/>
      <c r="P39" s="69"/>
      <c r="Q39" s="69"/>
      <c r="R39" s="69"/>
      <c r="S39" s="69"/>
      <c r="T39" s="69"/>
      <c r="U39" s="69"/>
      <c r="V39" s="69"/>
      <c r="W39" s="69"/>
      <c r="X39" s="69"/>
      <c r="Y39" s="69"/>
      <c r="Z39" s="69"/>
      <c r="AA39" s="69"/>
      <c r="AB39" s="69"/>
      <c r="AC39" s="69"/>
      <c r="AD39" s="69"/>
    </row>
    <row r="40" spans="1:30" x14ac:dyDescent="0.25">
      <c r="A40" s="69"/>
      <c r="B40" s="69"/>
      <c r="C40" s="69"/>
      <c r="D40" s="69"/>
      <c r="E40" s="69"/>
      <c r="F40" s="69"/>
      <c r="G40" s="69"/>
      <c r="H40" s="69"/>
      <c r="I40" s="69"/>
      <c r="J40" s="69"/>
      <c r="K40" s="69"/>
      <c r="L40" s="69"/>
      <c r="M40" s="69"/>
      <c r="N40" s="69"/>
      <c r="O40" s="69"/>
      <c r="P40" s="69"/>
      <c r="Q40" s="69"/>
      <c r="R40" s="69"/>
      <c r="S40" s="69"/>
      <c r="T40" s="69"/>
      <c r="U40" s="69"/>
      <c r="V40" s="69"/>
      <c r="W40" s="69"/>
      <c r="X40" s="69"/>
      <c r="Y40" s="69"/>
      <c r="Z40" s="69"/>
      <c r="AA40" s="69"/>
      <c r="AB40" s="69"/>
      <c r="AC40" s="69"/>
      <c r="AD40" s="69"/>
    </row>
    <row r="41" spans="1:30" x14ac:dyDescent="0.25">
      <c r="A41" s="69"/>
      <c r="B41" s="69"/>
      <c r="C41" s="69"/>
      <c r="D41" s="69"/>
      <c r="E41" s="69"/>
      <c r="F41" s="69"/>
      <c r="G41" s="69"/>
      <c r="H41" s="69"/>
      <c r="I41" s="69"/>
      <c r="J41" s="69"/>
      <c r="K41" s="69"/>
      <c r="L41" s="69"/>
      <c r="M41" s="69"/>
      <c r="N41" s="69"/>
      <c r="O41" s="69"/>
      <c r="P41" s="69"/>
      <c r="Q41" s="69"/>
      <c r="R41" s="69"/>
      <c r="S41" s="69"/>
      <c r="T41" s="69"/>
      <c r="U41" s="69"/>
      <c r="V41" s="69"/>
      <c r="W41" s="69"/>
      <c r="X41" s="69"/>
      <c r="Y41" s="69"/>
      <c r="Z41" s="69"/>
      <c r="AA41" s="69"/>
      <c r="AB41" s="69"/>
      <c r="AC41" s="69"/>
      <c r="AD41" s="69"/>
    </row>
    <row r="42" spans="1:30" x14ac:dyDescent="0.25">
      <c r="A42" s="69"/>
      <c r="B42" s="69"/>
      <c r="C42" s="69"/>
      <c r="D42" s="69"/>
      <c r="E42" s="69"/>
      <c r="F42" s="69"/>
      <c r="G42" s="69"/>
      <c r="H42" s="69"/>
      <c r="I42" s="69"/>
      <c r="J42" s="69"/>
      <c r="K42" s="69"/>
      <c r="L42" s="69"/>
      <c r="M42" s="69"/>
      <c r="N42" s="69"/>
      <c r="O42" s="69"/>
      <c r="P42" s="69"/>
      <c r="Q42" s="69"/>
      <c r="R42" s="69"/>
      <c r="S42" s="69"/>
      <c r="T42" s="69"/>
      <c r="U42" s="69"/>
      <c r="V42" s="69"/>
      <c r="W42" s="69"/>
      <c r="X42" s="69"/>
      <c r="Y42" s="69"/>
      <c r="Z42" s="69"/>
      <c r="AA42" s="69"/>
      <c r="AB42" s="69"/>
      <c r="AC42" s="69"/>
      <c r="AD42" s="69"/>
    </row>
    <row r="43" spans="1:30" x14ac:dyDescent="0.25">
      <c r="A43" s="69"/>
      <c r="B43" s="69"/>
      <c r="C43" s="69"/>
      <c r="D43" s="69"/>
      <c r="E43" s="69"/>
      <c r="F43" s="69"/>
      <c r="G43" s="69"/>
      <c r="H43" s="69"/>
      <c r="I43" s="69"/>
      <c r="J43" s="69"/>
      <c r="K43" s="69"/>
      <c r="L43" s="69"/>
      <c r="M43" s="69"/>
      <c r="N43" s="69"/>
      <c r="O43" s="69"/>
      <c r="P43" s="69"/>
      <c r="Q43" s="69"/>
      <c r="R43" s="69"/>
      <c r="S43" s="69"/>
      <c r="T43" s="69"/>
      <c r="U43" s="69"/>
      <c r="V43" s="69"/>
      <c r="W43" s="69"/>
      <c r="X43" s="69"/>
      <c r="Y43" s="69"/>
      <c r="Z43" s="69"/>
      <c r="AA43" s="69"/>
      <c r="AB43" s="69"/>
      <c r="AC43" s="69"/>
      <c r="AD43" s="69"/>
    </row>
    <row r="44" spans="1:30" x14ac:dyDescent="0.25">
      <c r="A44" s="69"/>
      <c r="B44" s="69"/>
      <c r="C44" s="69"/>
      <c r="D44" s="69"/>
      <c r="E44" s="69"/>
      <c r="F44" s="69"/>
      <c r="G44" s="69"/>
      <c r="H44" s="69"/>
      <c r="I44" s="69"/>
      <c r="J44" s="69"/>
      <c r="K44" s="69"/>
      <c r="L44" s="69"/>
      <c r="M44" s="69"/>
      <c r="N44" s="69"/>
      <c r="O44" s="69"/>
      <c r="P44" s="69"/>
      <c r="Q44" s="69"/>
      <c r="R44" s="69"/>
      <c r="S44" s="69"/>
      <c r="T44" s="69"/>
      <c r="U44" s="69"/>
      <c r="V44" s="69"/>
      <c r="W44" s="69"/>
      <c r="X44" s="69"/>
      <c r="Y44" s="69"/>
      <c r="Z44" s="69"/>
      <c r="AA44" s="69"/>
      <c r="AB44" s="69"/>
      <c r="AC44" s="69"/>
      <c r="AD44" s="69"/>
    </row>
    <row r="45" spans="1:30" x14ac:dyDescent="0.25">
      <c r="A45" s="69"/>
      <c r="B45" s="69"/>
      <c r="C45" s="69"/>
      <c r="D45" s="69"/>
      <c r="E45" s="69"/>
      <c r="F45" s="69"/>
      <c r="G45" s="69"/>
      <c r="H45" s="69"/>
      <c r="I45" s="69"/>
      <c r="J45" s="69"/>
      <c r="K45" s="69"/>
      <c r="L45" s="69"/>
      <c r="M45" s="69"/>
      <c r="N45" s="69"/>
      <c r="O45" s="69"/>
      <c r="P45" s="69"/>
      <c r="Q45" s="69"/>
      <c r="R45" s="69"/>
      <c r="S45" s="69"/>
      <c r="T45" s="69"/>
      <c r="U45" s="69"/>
      <c r="V45" s="69"/>
      <c r="W45" s="69"/>
      <c r="X45" s="69"/>
      <c r="Y45" s="69"/>
      <c r="Z45" s="69"/>
      <c r="AA45" s="69"/>
      <c r="AB45" s="69"/>
      <c r="AC45" s="69"/>
      <c r="AD45" s="69"/>
    </row>
    <row r="46" spans="1:30" x14ac:dyDescent="0.25">
      <c r="A46" s="69"/>
      <c r="B46" s="69"/>
      <c r="C46" s="69"/>
      <c r="D46" s="69"/>
      <c r="E46" s="69"/>
      <c r="F46" s="69"/>
      <c r="G46" s="69"/>
      <c r="H46" s="69"/>
      <c r="I46" s="69"/>
      <c r="J46" s="69"/>
      <c r="K46" s="69"/>
      <c r="L46" s="69"/>
      <c r="M46" s="69"/>
      <c r="N46" s="69"/>
      <c r="O46" s="69"/>
      <c r="P46" s="69"/>
      <c r="Q46" s="69"/>
      <c r="R46" s="69"/>
      <c r="S46" s="69"/>
      <c r="T46" s="69"/>
      <c r="U46" s="69"/>
      <c r="V46" s="69"/>
      <c r="W46" s="69"/>
      <c r="X46" s="69"/>
      <c r="Y46" s="69"/>
      <c r="Z46" s="69"/>
      <c r="AA46" s="69"/>
      <c r="AB46" s="69"/>
      <c r="AC46" s="69"/>
      <c r="AD46" s="69"/>
    </row>
    <row r="47" spans="1:30" x14ac:dyDescent="0.25">
      <c r="A47" s="69"/>
      <c r="B47" s="69"/>
      <c r="C47" s="69"/>
      <c r="D47" s="69"/>
      <c r="E47" s="69"/>
      <c r="F47" s="69"/>
      <c r="G47" s="69"/>
      <c r="H47" s="69"/>
      <c r="I47" s="69"/>
      <c r="J47" s="69"/>
      <c r="K47" s="69"/>
      <c r="L47" s="69"/>
      <c r="M47" s="69"/>
      <c r="N47" s="69"/>
      <c r="O47" s="69"/>
      <c r="P47" s="69"/>
      <c r="Q47" s="69"/>
      <c r="R47" s="69"/>
      <c r="S47" s="69"/>
      <c r="T47" s="69"/>
      <c r="U47" s="69"/>
      <c r="V47" s="69"/>
      <c r="W47" s="69"/>
      <c r="X47" s="69"/>
      <c r="Y47" s="69"/>
      <c r="Z47" s="69"/>
      <c r="AA47" s="69"/>
      <c r="AB47" s="69"/>
      <c r="AC47" s="69"/>
      <c r="AD47" s="69"/>
    </row>
    <row r="48" spans="1:30" x14ac:dyDescent="0.25">
      <c r="A48" s="69"/>
      <c r="B48" s="69"/>
      <c r="C48" s="69"/>
      <c r="D48" s="69"/>
      <c r="E48" s="69"/>
      <c r="F48" s="69"/>
      <c r="G48" s="69"/>
      <c r="H48" s="69"/>
      <c r="I48" s="69"/>
      <c r="J48" s="69"/>
      <c r="K48" s="69"/>
      <c r="L48" s="69"/>
      <c r="M48" s="69"/>
      <c r="N48" s="69"/>
      <c r="O48" s="69"/>
      <c r="P48" s="69"/>
      <c r="Q48" s="69"/>
      <c r="R48" s="69"/>
      <c r="S48" s="69"/>
      <c r="T48" s="69"/>
      <c r="U48" s="69"/>
      <c r="V48" s="69"/>
      <c r="W48" s="69"/>
      <c r="X48" s="69"/>
      <c r="Y48" s="69"/>
      <c r="Z48" s="69"/>
      <c r="AA48" s="69"/>
      <c r="AB48" s="69"/>
      <c r="AC48" s="69"/>
      <c r="AD48" s="69"/>
    </row>
    <row r="49" spans="1:30" x14ac:dyDescent="0.25">
      <c r="A49" s="69"/>
      <c r="B49" s="69"/>
      <c r="C49" s="69"/>
      <c r="D49" s="69"/>
      <c r="E49" s="69"/>
      <c r="F49" s="69"/>
      <c r="G49" s="69"/>
      <c r="H49" s="69"/>
      <c r="I49" s="69"/>
      <c r="J49" s="69"/>
      <c r="K49" s="69"/>
      <c r="L49" s="69"/>
      <c r="M49" s="69"/>
      <c r="N49" s="69"/>
      <c r="O49" s="69"/>
      <c r="P49" s="69"/>
      <c r="Q49" s="69"/>
      <c r="R49" s="69"/>
      <c r="S49" s="69"/>
      <c r="T49" s="69"/>
      <c r="U49" s="69"/>
      <c r="V49" s="69"/>
      <c r="W49" s="69"/>
      <c r="X49" s="69"/>
      <c r="Y49" s="69"/>
      <c r="Z49" s="69"/>
      <c r="AA49" s="69"/>
      <c r="AB49" s="69"/>
      <c r="AC49" s="69"/>
      <c r="AD49" s="69"/>
    </row>
    <row r="50" spans="1:30" x14ac:dyDescent="0.25">
      <c r="A50" s="69"/>
      <c r="B50" s="89" t="s">
        <v>103</v>
      </c>
      <c r="C50" s="69"/>
      <c r="D50" s="69"/>
      <c r="E50" s="69"/>
      <c r="F50" s="69"/>
      <c r="G50" s="69"/>
      <c r="H50" s="69"/>
      <c r="I50" s="69"/>
      <c r="J50" s="69"/>
      <c r="K50" s="69"/>
      <c r="L50" s="69"/>
      <c r="M50" s="69"/>
      <c r="N50" s="69"/>
      <c r="O50" s="69"/>
      <c r="P50" s="69"/>
      <c r="Q50" s="69"/>
      <c r="R50" s="69"/>
      <c r="S50" s="69"/>
      <c r="T50" s="69"/>
      <c r="U50" s="69"/>
      <c r="V50" s="69"/>
      <c r="W50" s="69"/>
      <c r="X50" s="69"/>
      <c r="Y50" s="69"/>
      <c r="Z50" s="69"/>
      <c r="AA50" s="69"/>
      <c r="AB50" s="69"/>
      <c r="AC50" s="69"/>
      <c r="AD50" s="69"/>
    </row>
    <row r="51" spans="1:30" x14ac:dyDescent="0.25">
      <c r="A51" s="69"/>
      <c r="C51" s="69"/>
      <c r="D51" s="69"/>
      <c r="E51" s="69"/>
      <c r="F51" s="69"/>
      <c r="G51" s="69"/>
      <c r="H51" s="69"/>
      <c r="I51" s="69"/>
      <c r="J51" s="69"/>
      <c r="K51" s="69"/>
      <c r="L51" s="69"/>
      <c r="M51" s="69"/>
      <c r="N51" s="69"/>
      <c r="O51" s="69"/>
      <c r="P51" s="69"/>
      <c r="Q51" s="69"/>
      <c r="R51" s="69"/>
      <c r="S51" s="69"/>
      <c r="T51" s="69"/>
      <c r="U51" s="69"/>
      <c r="V51" s="69"/>
      <c r="W51" s="69"/>
      <c r="X51" s="69"/>
      <c r="Y51" s="69"/>
      <c r="Z51" s="69"/>
      <c r="AA51" s="69"/>
      <c r="AB51" s="69"/>
      <c r="AC51" s="69"/>
      <c r="AD51" s="69"/>
    </row>
    <row r="52" spans="1:30" x14ac:dyDescent="0.25">
      <c r="A52" s="69"/>
      <c r="B52" s="69"/>
      <c r="C52" s="69"/>
      <c r="D52" s="69"/>
      <c r="E52" s="69"/>
      <c r="F52" s="69"/>
      <c r="G52" s="69"/>
      <c r="H52" s="69"/>
      <c r="I52" s="69"/>
      <c r="J52" s="69"/>
      <c r="K52" s="69"/>
      <c r="L52" s="69"/>
      <c r="M52" s="69"/>
      <c r="N52" s="69"/>
      <c r="O52" s="69"/>
      <c r="P52" s="69"/>
      <c r="Q52" s="69"/>
      <c r="R52" s="69"/>
      <c r="S52" s="69"/>
      <c r="T52" s="69"/>
      <c r="U52" s="69"/>
      <c r="V52" s="69"/>
      <c r="W52" s="69"/>
      <c r="X52" s="69"/>
      <c r="Y52" s="69"/>
      <c r="Z52" s="69"/>
      <c r="AA52" s="69"/>
      <c r="AB52" s="69"/>
      <c r="AC52" s="69"/>
      <c r="AD52" s="69"/>
    </row>
    <row r="53" spans="1:30" x14ac:dyDescent="0.25">
      <c r="A53" s="69"/>
      <c r="B53" s="69"/>
      <c r="C53" s="69"/>
      <c r="D53" s="69"/>
      <c r="E53" s="69"/>
      <c r="F53" s="69"/>
      <c r="G53" s="69"/>
      <c r="H53" s="69"/>
      <c r="I53" s="69"/>
      <c r="J53" s="69"/>
      <c r="K53" s="69"/>
      <c r="L53" s="69"/>
      <c r="M53" s="69"/>
      <c r="N53" s="69"/>
      <c r="O53" s="69"/>
      <c r="P53" s="69"/>
      <c r="Q53" s="69"/>
      <c r="R53" s="69"/>
      <c r="S53" s="69"/>
      <c r="T53" s="69"/>
      <c r="U53" s="69"/>
      <c r="V53" s="69"/>
      <c r="W53" s="69"/>
      <c r="X53" s="69"/>
      <c r="Y53" s="69"/>
      <c r="Z53" s="69"/>
      <c r="AA53" s="69"/>
      <c r="AB53" s="69"/>
      <c r="AC53" s="69"/>
      <c r="AD53" s="69"/>
    </row>
    <row r="54" spans="1:30" x14ac:dyDescent="0.25">
      <c r="A54" s="69"/>
      <c r="B54" s="69"/>
      <c r="C54" s="69"/>
      <c r="D54" s="69"/>
      <c r="E54" s="69"/>
      <c r="F54" s="69"/>
      <c r="G54" s="69"/>
      <c r="H54" s="69"/>
      <c r="I54" s="69"/>
      <c r="J54" s="69"/>
      <c r="K54" s="69"/>
      <c r="L54" s="69"/>
      <c r="M54" s="69"/>
      <c r="N54" s="69"/>
      <c r="O54" s="69"/>
      <c r="P54" s="69"/>
      <c r="Q54" s="69"/>
      <c r="R54" s="69"/>
      <c r="S54" s="69"/>
      <c r="T54" s="69"/>
      <c r="U54" s="69"/>
      <c r="V54" s="69"/>
      <c r="W54" s="69"/>
      <c r="X54" s="69"/>
      <c r="Y54" s="69"/>
      <c r="Z54" s="69"/>
      <c r="AA54" s="69"/>
      <c r="AB54" s="69"/>
      <c r="AC54" s="69"/>
      <c r="AD54" s="69"/>
    </row>
    <row r="55" spans="1:30" x14ac:dyDescent="0.25">
      <c r="A55" s="69"/>
      <c r="B55" s="69"/>
      <c r="C55" s="69"/>
      <c r="D55" s="69"/>
      <c r="E55" s="69"/>
      <c r="F55" s="69"/>
      <c r="G55" s="69"/>
      <c r="H55" s="69"/>
      <c r="I55" s="69"/>
      <c r="J55" s="69"/>
      <c r="K55" s="69"/>
      <c r="L55" s="69"/>
      <c r="M55" s="69"/>
      <c r="N55" s="69"/>
      <c r="O55" s="69"/>
      <c r="P55" s="69"/>
      <c r="Q55" s="69"/>
      <c r="R55" s="69"/>
      <c r="S55" s="69"/>
      <c r="T55" s="69"/>
      <c r="U55" s="69"/>
      <c r="V55" s="69"/>
      <c r="W55" s="69"/>
      <c r="X55" s="69"/>
      <c r="Y55" s="69"/>
      <c r="Z55" s="69"/>
      <c r="AA55" s="69"/>
      <c r="AB55" s="69"/>
      <c r="AC55" s="69"/>
      <c r="AD55" s="69"/>
    </row>
    <row r="56" spans="1:30" x14ac:dyDescent="0.25">
      <c r="A56" s="69"/>
      <c r="B56" s="69"/>
      <c r="C56" s="69"/>
      <c r="D56" s="69"/>
      <c r="E56" s="69"/>
      <c r="F56" s="69"/>
      <c r="G56" s="69"/>
      <c r="H56" s="69"/>
      <c r="I56" s="69"/>
      <c r="J56" s="69"/>
      <c r="K56" s="69"/>
      <c r="L56" s="69"/>
      <c r="M56" s="69"/>
      <c r="N56" s="69"/>
      <c r="O56" s="69"/>
      <c r="P56" s="69"/>
      <c r="Q56" s="69"/>
      <c r="R56" s="69"/>
      <c r="S56" s="69"/>
      <c r="T56" s="69"/>
      <c r="U56" s="69"/>
      <c r="V56" s="69"/>
      <c r="W56" s="69"/>
      <c r="X56" s="69"/>
      <c r="Y56" s="69"/>
      <c r="Z56" s="69"/>
      <c r="AA56" s="69"/>
      <c r="AB56" s="69"/>
      <c r="AC56" s="69"/>
      <c r="AD56" s="69"/>
    </row>
    <row r="57" spans="1:30" x14ac:dyDescent="0.25">
      <c r="A57" s="69"/>
      <c r="B57" s="69"/>
      <c r="C57" s="69"/>
      <c r="D57" s="69"/>
      <c r="E57" s="69"/>
      <c r="F57" s="69"/>
      <c r="G57" s="69"/>
      <c r="H57" s="69"/>
      <c r="I57" s="69"/>
      <c r="J57" s="69"/>
      <c r="K57" s="69"/>
      <c r="L57" s="69"/>
      <c r="M57" s="69"/>
      <c r="N57" s="69"/>
      <c r="O57" s="69"/>
      <c r="P57" s="69"/>
      <c r="Q57" s="69"/>
      <c r="R57" s="69"/>
      <c r="S57" s="69"/>
      <c r="T57" s="69"/>
      <c r="U57" s="69"/>
      <c r="V57" s="69"/>
      <c r="W57" s="69"/>
      <c r="X57" s="69"/>
      <c r="Y57" s="69"/>
      <c r="Z57" s="69"/>
      <c r="AA57" s="69"/>
      <c r="AB57" s="69"/>
      <c r="AC57" s="69"/>
      <c r="AD57" s="69"/>
    </row>
    <row r="58" spans="1:30" x14ac:dyDescent="0.25">
      <c r="A58" s="69"/>
      <c r="B58" s="69"/>
      <c r="C58" s="69"/>
      <c r="D58" s="69"/>
      <c r="E58" s="69"/>
      <c r="F58" s="69"/>
      <c r="G58" s="69"/>
      <c r="H58" s="69"/>
      <c r="I58" s="69"/>
      <c r="J58" s="69"/>
      <c r="K58" s="69"/>
      <c r="L58" s="69"/>
      <c r="M58" s="69"/>
      <c r="N58" s="69"/>
      <c r="O58" s="69"/>
      <c r="P58" s="69"/>
      <c r="Q58" s="69"/>
      <c r="R58" s="69"/>
      <c r="S58" s="69"/>
      <c r="T58" s="69"/>
      <c r="U58" s="69"/>
      <c r="V58" s="69"/>
      <c r="W58" s="69"/>
      <c r="X58" s="69"/>
      <c r="Y58" s="69"/>
      <c r="Z58" s="69"/>
      <c r="AA58" s="69"/>
      <c r="AB58" s="69"/>
      <c r="AC58" s="69"/>
      <c r="AD58" s="69"/>
    </row>
    <row r="59" spans="1:30" x14ac:dyDescent="0.25">
      <c r="A59" s="69"/>
      <c r="B59" s="69"/>
      <c r="C59" s="69"/>
      <c r="D59" s="69"/>
      <c r="E59" s="69"/>
      <c r="F59" s="69"/>
      <c r="G59" s="69"/>
      <c r="H59" s="69"/>
      <c r="I59" s="69"/>
      <c r="J59" s="69"/>
      <c r="K59" s="69"/>
      <c r="L59" s="69"/>
      <c r="M59" s="69"/>
      <c r="N59" s="69"/>
      <c r="O59" s="69"/>
      <c r="P59" s="69"/>
      <c r="Q59" s="69"/>
      <c r="R59" s="69"/>
      <c r="S59" s="69"/>
      <c r="T59" s="69"/>
      <c r="U59" s="69"/>
      <c r="V59" s="69"/>
      <c r="W59" s="69"/>
      <c r="X59" s="69"/>
      <c r="Y59" s="69"/>
      <c r="Z59" s="69"/>
      <c r="AA59" s="69"/>
      <c r="AB59" s="69"/>
      <c r="AC59" s="69"/>
      <c r="AD59" s="69"/>
    </row>
    <row r="60" spans="1:30" x14ac:dyDescent="0.25">
      <c r="A60" s="69"/>
      <c r="B60" s="69"/>
      <c r="C60" s="69"/>
      <c r="D60" s="69"/>
      <c r="E60" s="69"/>
      <c r="F60" s="69"/>
      <c r="G60" s="69"/>
      <c r="H60" s="69"/>
      <c r="I60" s="69"/>
      <c r="J60" s="69"/>
      <c r="K60" s="69"/>
      <c r="L60" s="69"/>
      <c r="M60" s="69"/>
      <c r="N60" s="69"/>
      <c r="O60" s="69"/>
      <c r="P60" s="69"/>
      <c r="Q60" s="69"/>
      <c r="R60" s="69"/>
      <c r="S60" s="69"/>
      <c r="T60" s="69"/>
      <c r="U60" s="69"/>
      <c r="V60" s="69"/>
      <c r="W60" s="69"/>
      <c r="X60" s="69"/>
      <c r="Y60" s="69"/>
      <c r="Z60" s="69"/>
      <c r="AA60" s="69"/>
      <c r="AB60" s="69"/>
      <c r="AC60" s="69"/>
      <c r="AD60" s="69"/>
    </row>
    <row r="61" spans="1:30" x14ac:dyDescent="0.25">
      <c r="A61" s="69"/>
      <c r="C61" s="69"/>
      <c r="D61" s="69"/>
      <c r="E61" s="69"/>
      <c r="F61" s="69"/>
      <c r="G61" s="69"/>
      <c r="H61" s="69"/>
      <c r="I61" s="69"/>
      <c r="J61" s="69"/>
      <c r="K61" s="69"/>
      <c r="L61" s="69"/>
      <c r="N61" s="69"/>
      <c r="O61" s="69"/>
      <c r="P61" s="69"/>
      <c r="Q61" s="69"/>
      <c r="R61" s="69"/>
      <c r="S61" s="69"/>
      <c r="T61" s="69"/>
      <c r="U61" s="69"/>
      <c r="V61" s="69"/>
      <c r="W61" s="69"/>
      <c r="X61" s="69"/>
      <c r="Y61" s="69"/>
      <c r="Z61" s="69"/>
      <c r="AA61" s="69"/>
      <c r="AB61" s="69"/>
      <c r="AC61" s="69"/>
      <c r="AD61" s="69"/>
    </row>
    <row r="62" spans="1:30" x14ac:dyDescent="0.25">
      <c r="A62" s="69"/>
      <c r="B62" s="69"/>
      <c r="C62" s="69"/>
      <c r="D62" s="69"/>
      <c r="E62" s="69"/>
      <c r="F62" s="69"/>
      <c r="G62" s="69"/>
      <c r="H62" s="69"/>
      <c r="I62" s="69"/>
      <c r="J62" s="69"/>
      <c r="K62" s="69"/>
      <c r="L62" s="69"/>
      <c r="M62" s="69"/>
      <c r="N62" s="69"/>
      <c r="O62" s="69"/>
      <c r="P62" s="69"/>
      <c r="Q62" s="69"/>
      <c r="R62" s="69"/>
      <c r="S62" s="69"/>
      <c r="T62" s="69"/>
      <c r="U62" s="69"/>
      <c r="V62" s="69"/>
      <c r="W62" s="69"/>
      <c r="X62" s="69"/>
      <c r="Y62" s="69"/>
      <c r="Z62" s="69"/>
      <c r="AA62" s="69"/>
      <c r="AB62" s="69"/>
      <c r="AC62" s="69"/>
      <c r="AD62" s="69"/>
    </row>
    <row r="63" spans="1:30" x14ac:dyDescent="0.25">
      <c r="A63" s="69"/>
      <c r="B63" s="69"/>
      <c r="C63" s="69"/>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row>
    <row r="64" spans="1:30" x14ac:dyDescent="0.25">
      <c r="A64" s="69"/>
      <c r="B64" s="69"/>
      <c r="C64" s="69"/>
      <c r="D64" s="69"/>
      <c r="E64" s="69"/>
      <c r="F64" s="69"/>
      <c r="G64" s="69"/>
      <c r="H64" s="69"/>
      <c r="I64" s="69"/>
      <c r="J64" s="69"/>
      <c r="K64" s="69"/>
      <c r="L64" s="69"/>
      <c r="M64" s="69"/>
      <c r="N64" s="69"/>
      <c r="O64" s="69"/>
      <c r="P64" s="69"/>
      <c r="Q64" s="69"/>
      <c r="R64" s="69"/>
      <c r="S64" s="69"/>
      <c r="T64" s="69"/>
      <c r="U64" s="69"/>
      <c r="V64" s="69"/>
      <c r="W64" s="69"/>
      <c r="X64" s="69"/>
      <c r="Y64" s="69"/>
      <c r="Z64" s="69"/>
      <c r="AA64" s="69"/>
      <c r="AB64" s="69"/>
      <c r="AC64" s="69"/>
      <c r="AD64" s="69"/>
    </row>
    <row r="65" spans="1:30" x14ac:dyDescent="0.25">
      <c r="A65" s="69"/>
      <c r="B65" s="89" t="s">
        <v>108</v>
      </c>
      <c r="C65" s="69"/>
      <c r="D65" s="69"/>
      <c r="E65" s="69"/>
      <c r="F65" s="69"/>
      <c r="G65" s="69"/>
      <c r="H65" s="69"/>
      <c r="I65" s="69"/>
      <c r="J65" s="69"/>
      <c r="K65" s="69"/>
      <c r="L65" s="69"/>
      <c r="M65" s="69"/>
      <c r="N65" s="69"/>
      <c r="O65" s="69"/>
      <c r="P65" s="69"/>
      <c r="Q65" s="69"/>
      <c r="R65" s="69"/>
      <c r="S65" s="69"/>
      <c r="T65" s="69"/>
      <c r="U65" s="69"/>
      <c r="V65" s="69"/>
      <c r="W65" s="69"/>
      <c r="X65" s="69"/>
      <c r="Y65" s="69"/>
      <c r="Z65" s="69"/>
      <c r="AA65" s="69"/>
      <c r="AB65" s="69"/>
      <c r="AC65" s="69"/>
      <c r="AD65" s="69"/>
    </row>
    <row r="66" spans="1:30" x14ac:dyDescent="0.25">
      <c r="A66" s="69"/>
      <c r="C66" s="69"/>
      <c r="D66" s="69"/>
      <c r="E66" s="69"/>
      <c r="F66" s="69"/>
      <c r="G66" s="69"/>
      <c r="H66" s="69"/>
      <c r="I66" s="69"/>
      <c r="J66" s="69"/>
      <c r="K66" s="69"/>
      <c r="L66" s="69"/>
      <c r="M66" s="69"/>
      <c r="N66" s="69"/>
      <c r="O66" s="69"/>
      <c r="P66" s="69"/>
      <c r="Q66" s="69"/>
      <c r="R66" s="69"/>
      <c r="S66" s="69"/>
      <c r="T66" s="69"/>
      <c r="U66" s="69"/>
      <c r="V66" s="69"/>
      <c r="W66" s="69"/>
      <c r="X66" s="69"/>
      <c r="Y66" s="69"/>
      <c r="Z66" s="69"/>
      <c r="AA66" s="69"/>
      <c r="AB66" s="69"/>
      <c r="AC66" s="69"/>
      <c r="AD66" s="69"/>
    </row>
    <row r="67" spans="1:30" x14ac:dyDescent="0.25">
      <c r="A67" s="69"/>
      <c r="C67" s="69"/>
      <c r="D67" s="69"/>
      <c r="E67" s="69"/>
      <c r="F67" s="69"/>
      <c r="G67" s="69"/>
      <c r="H67" s="69"/>
      <c r="I67" s="69"/>
      <c r="J67" s="69"/>
      <c r="K67" s="69"/>
      <c r="L67" s="69"/>
      <c r="M67" s="69"/>
      <c r="N67" s="69"/>
      <c r="O67" s="69"/>
      <c r="P67" s="69"/>
      <c r="Q67" s="69"/>
      <c r="R67" s="69"/>
      <c r="S67" s="69"/>
      <c r="T67" s="69"/>
      <c r="U67" s="69"/>
      <c r="V67" s="69"/>
      <c r="W67" s="69"/>
      <c r="X67" s="69"/>
      <c r="Y67" s="69"/>
      <c r="Z67" s="69"/>
      <c r="AA67" s="69"/>
      <c r="AB67" s="69"/>
      <c r="AC67" s="69"/>
      <c r="AD67" s="69"/>
    </row>
    <row r="68" spans="1:30" x14ac:dyDescent="0.25">
      <c r="A68" s="69"/>
      <c r="B68" s="69"/>
      <c r="C68" s="69"/>
      <c r="D68" s="69"/>
      <c r="E68" s="69"/>
      <c r="F68" s="69"/>
      <c r="G68" s="69"/>
      <c r="H68" s="69"/>
      <c r="I68" s="69"/>
      <c r="J68" s="69"/>
      <c r="K68" s="69"/>
      <c r="L68" s="69"/>
      <c r="M68" s="69"/>
      <c r="N68" s="69"/>
      <c r="O68" s="69"/>
      <c r="P68" s="69"/>
      <c r="Q68" s="69"/>
      <c r="R68" s="69"/>
      <c r="S68" s="69"/>
      <c r="T68" s="69"/>
      <c r="U68" s="69"/>
      <c r="V68" s="69"/>
      <c r="W68" s="69"/>
      <c r="X68" s="69"/>
      <c r="Y68" s="69"/>
      <c r="Z68" s="69"/>
      <c r="AA68" s="69"/>
      <c r="AB68" s="69"/>
      <c r="AC68" s="69"/>
      <c r="AD68" s="69"/>
    </row>
    <row r="69" spans="1:30" x14ac:dyDescent="0.25">
      <c r="A69" s="69"/>
      <c r="B69" s="69"/>
      <c r="C69" s="69"/>
      <c r="D69" s="69"/>
      <c r="E69" s="69"/>
      <c r="F69" s="69"/>
      <c r="G69" s="69"/>
      <c r="H69" s="69"/>
      <c r="I69" s="69"/>
      <c r="J69" s="69"/>
      <c r="K69" s="69"/>
      <c r="L69" s="69"/>
      <c r="M69" s="69"/>
      <c r="N69" s="69"/>
      <c r="O69" s="69"/>
      <c r="P69" s="69"/>
      <c r="Q69" s="69"/>
      <c r="R69" s="69"/>
      <c r="S69" s="69"/>
      <c r="T69" s="69"/>
      <c r="U69" s="69"/>
      <c r="V69" s="69"/>
      <c r="W69" s="69"/>
      <c r="X69" s="69"/>
      <c r="Y69" s="69"/>
      <c r="Z69" s="69"/>
      <c r="AA69" s="69"/>
      <c r="AB69" s="69"/>
      <c r="AC69" s="69"/>
      <c r="AD69" s="69"/>
    </row>
    <row r="70" spans="1:30" x14ac:dyDescent="0.25">
      <c r="A70" s="69"/>
      <c r="B70" s="69"/>
      <c r="C70" s="69"/>
      <c r="D70" s="69"/>
      <c r="E70" s="69"/>
      <c r="F70" s="69"/>
      <c r="G70" s="69"/>
      <c r="H70" s="69"/>
      <c r="I70" s="69"/>
      <c r="J70" s="69"/>
      <c r="K70" s="69"/>
      <c r="L70" s="69"/>
      <c r="M70" s="69"/>
      <c r="N70" s="69"/>
      <c r="O70" s="69"/>
      <c r="P70" s="69"/>
      <c r="Q70" s="69"/>
      <c r="R70" s="69"/>
      <c r="S70" s="69"/>
      <c r="T70" s="69"/>
      <c r="U70" s="69"/>
      <c r="V70" s="69"/>
      <c r="W70" s="69"/>
      <c r="X70" s="69"/>
      <c r="Y70" s="69"/>
      <c r="Z70" s="69"/>
      <c r="AA70" s="69"/>
      <c r="AB70" s="69"/>
      <c r="AC70" s="69"/>
      <c r="AD70" s="69"/>
    </row>
    <row r="71" spans="1:30" x14ac:dyDescent="0.25">
      <c r="A71" s="69"/>
      <c r="B71" s="69"/>
      <c r="C71" s="69"/>
      <c r="D71" s="69"/>
      <c r="E71" s="69"/>
      <c r="F71" s="69"/>
      <c r="G71" s="69"/>
      <c r="H71" s="69"/>
      <c r="I71" s="69"/>
      <c r="J71" s="69"/>
      <c r="K71" s="69"/>
      <c r="L71" s="69"/>
      <c r="M71" s="69"/>
      <c r="N71" s="69"/>
      <c r="O71" s="69"/>
      <c r="P71" s="69"/>
      <c r="Q71" s="69"/>
      <c r="R71" s="69"/>
      <c r="S71" s="69"/>
      <c r="T71" s="69"/>
      <c r="U71" s="69"/>
      <c r="V71" s="69"/>
      <c r="W71" s="69"/>
      <c r="X71" s="69"/>
      <c r="Y71" s="69"/>
      <c r="Z71" s="69"/>
      <c r="AA71" s="69"/>
      <c r="AB71" s="69"/>
      <c r="AC71" s="69"/>
      <c r="AD71" s="69"/>
    </row>
    <row r="72" spans="1:30" x14ac:dyDescent="0.25">
      <c r="A72" s="69"/>
      <c r="B72" s="69"/>
      <c r="C72" s="69"/>
      <c r="D72" s="69"/>
      <c r="E72" s="69"/>
      <c r="F72" s="69"/>
      <c r="G72" s="69"/>
      <c r="H72" s="69"/>
      <c r="I72" s="69"/>
      <c r="J72" s="69"/>
      <c r="K72" s="69"/>
      <c r="L72" s="69"/>
      <c r="M72" s="69"/>
      <c r="N72" s="69"/>
      <c r="O72" s="69"/>
      <c r="P72" s="69"/>
      <c r="Q72" s="69"/>
      <c r="R72" s="69"/>
      <c r="S72" s="69"/>
      <c r="T72" s="69"/>
      <c r="U72" s="69"/>
      <c r="V72" s="69"/>
      <c r="W72" s="69"/>
      <c r="X72" s="69"/>
      <c r="Y72" s="69"/>
      <c r="Z72" s="69"/>
      <c r="AA72" s="69"/>
      <c r="AB72" s="69"/>
      <c r="AC72" s="69"/>
      <c r="AD72" s="69"/>
    </row>
    <row r="73" spans="1:30" x14ac:dyDescent="0.25">
      <c r="A73" s="69"/>
      <c r="C73" s="69"/>
      <c r="D73" s="69"/>
      <c r="E73" s="69"/>
      <c r="F73" s="69"/>
      <c r="G73" s="69"/>
      <c r="H73" s="69"/>
      <c r="I73" s="69"/>
      <c r="J73" s="69"/>
      <c r="K73" s="69"/>
      <c r="L73" s="69"/>
      <c r="M73" s="69"/>
      <c r="N73" s="69"/>
      <c r="O73" s="69"/>
      <c r="P73" s="69"/>
      <c r="Q73" s="69"/>
      <c r="R73" s="69"/>
      <c r="S73" s="69"/>
      <c r="T73" s="69"/>
      <c r="U73" s="69"/>
      <c r="V73" s="69"/>
      <c r="W73" s="69"/>
      <c r="X73" s="69"/>
      <c r="Y73" s="69"/>
      <c r="Z73" s="69"/>
      <c r="AA73" s="69"/>
      <c r="AB73" s="69"/>
      <c r="AC73" s="69"/>
      <c r="AD73" s="69"/>
    </row>
    <row r="74" spans="1:30" x14ac:dyDescent="0.25">
      <c r="A74" s="69"/>
      <c r="B74" s="69"/>
      <c r="C74" s="69"/>
      <c r="D74" s="69"/>
      <c r="E74" s="69"/>
      <c r="F74" s="69"/>
      <c r="G74" s="69"/>
      <c r="H74" s="69"/>
      <c r="I74" s="69"/>
      <c r="J74" s="69"/>
      <c r="K74" s="69"/>
      <c r="L74" s="69"/>
      <c r="M74" s="69"/>
      <c r="N74" s="69"/>
      <c r="O74" s="69"/>
      <c r="P74" s="69"/>
      <c r="Q74" s="69"/>
      <c r="R74" s="69"/>
      <c r="S74" s="69"/>
      <c r="T74" s="69"/>
      <c r="U74" s="69"/>
      <c r="V74" s="69"/>
      <c r="W74" s="69"/>
      <c r="X74" s="69"/>
      <c r="Y74" s="69"/>
      <c r="Z74" s="69"/>
      <c r="AA74" s="69"/>
      <c r="AB74" s="69"/>
      <c r="AC74" s="69"/>
      <c r="AD74" s="69"/>
    </row>
    <row r="75" spans="1:30" x14ac:dyDescent="0.25">
      <c r="A75" s="69"/>
      <c r="B75" s="69"/>
      <c r="C75" s="69"/>
      <c r="D75" s="69"/>
      <c r="E75" s="69"/>
      <c r="F75" s="69"/>
      <c r="G75" s="69"/>
      <c r="H75" s="69"/>
      <c r="I75" s="69"/>
      <c r="J75" s="69"/>
      <c r="K75" s="69"/>
      <c r="L75" s="69"/>
      <c r="M75" s="69"/>
      <c r="N75" s="69"/>
      <c r="O75" s="69"/>
      <c r="P75" s="69"/>
      <c r="Q75" s="69"/>
      <c r="R75" s="69"/>
      <c r="S75" s="69"/>
      <c r="T75" s="69"/>
      <c r="U75" s="69"/>
      <c r="V75" s="69"/>
      <c r="W75" s="69"/>
      <c r="X75" s="69"/>
      <c r="Y75" s="69"/>
      <c r="Z75" s="69"/>
      <c r="AA75" s="69"/>
      <c r="AB75" s="69"/>
      <c r="AC75" s="69"/>
      <c r="AD75" s="69"/>
    </row>
    <row r="76" spans="1:30" x14ac:dyDescent="0.25">
      <c r="A76" s="69"/>
      <c r="B76" s="69"/>
      <c r="C76" s="69"/>
      <c r="D76" s="69"/>
      <c r="E76" s="69"/>
      <c r="F76" s="69"/>
      <c r="G76" s="69"/>
      <c r="H76" s="69"/>
      <c r="I76" s="69"/>
      <c r="J76" s="69"/>
      <c r="K76" s="69"/>
      <c r="L76" s="69"/>
      <c r="M76" s="69"/>
      <c r="N76" s="69"/>
      <c r="O76" s="69"/>
      <c r="P76" s="69"/>
      <c r="Q76" s="69"/>
      <c r="R76" s="69"/>
      <c r="S76" s="69"/>
      <c r="T76" s="69"/>
      <c r="U76" s="69"/>
      <c r="V76" s="69"/>
      <c r="W76" s="69"/>
      <c r="X76" s="69"/>
      <c r="Y76" s="69"/>
      <c r="Z76" s="69"/>
      <c r="AA76" s="69"/>
      <c r="AB76" s="69"/>
      <c r="AC76" s="69"/>
      <c r="AD76" s="69"/>
    </row>
    <row r="77" spans="1:30" x14ac:dyDescent="0.25">
      <c r="A77" s="69"/>
      <c r="B77" s="69"/>
      <c r="C77" s="69"/>
      <c r="D77" s="69"/>
      <c r="E77" s="69"/>
      <c r="F77" s="69"/>
      <c r="G77" s="69"/>
      <c r="H77" s="69"/>
      <c r="I77" s="69"/>
      <c r="J77" s="69"/>
      <c r="K77" s="69"/>
      <c r="L77" s="69"/>
      <c r="M77" s="69"/>
      <c r="N77" s="69"/>
      <c r="O77" s="69"/>
      <c r="P77" s="69"/>
      <c r="Q77" s="69"/>
      <c r="R77" s="69"/>
      <c r="S77" s="69"/>
      <c r="T77" s="69"/>
      <c r="U77" s="69"/>
      <c r="V77" s="69"/>
      <c r="W77" s="69"/>
      <c r="X77" s="69"/>
      <c r="Y77" s="69"/>
      <c r="Z77" s="69"/>
      <c r="AA77" s="69"/>
      <c r="AB77" s="69"/>
      <c r="AC77" s="69"/>
      <c r="AD77" s="69"/>
    </row>
    <row r="78" spans="1:30" x14ac:dyDescent="0.25">
      <c r="A78" s="69"/>
      <c r="B78" s="69"/>
      <c r="C78" s="69"/>
      <c r="D78" s="69"/>
      <c r="E78" s="69"/>
      <c r="F78" s="69"/>
      <c r="G78" s="69"/>
      <c r="H78" s="69"/>
      <c r="I78" s="69"/>
      <c r="J78" s="69"/>
      <c r="K78" s="69"/>
      <c r="L78" s="69"/>
      <c r="M78" s="69"/>
      <c r="N78" s="69"/>
      <c r="O78" s="69"/>
      <c r="P78" s="69"/>
      <c r="Q78" s="69"/>
      <c r="R78" s="69"/>
      <c r="S78" s="69"/>
      <c r="T78" s="69"/>
      <c r="U78" s="69"/>
      <c r="V78" s="69"/>
      <c r="W78" s="69"/>
      <c r="X78" s="69"/>
      <c r="Y78" s="69"/>
      <c r="Z78" s="69"/>
      <c r="AA78" s="69"/>
      <c r="AB78" s="69"/>
      <c r="AC78" s="69"/>
      <c r="AD78" s="69"/>
    </row>
    <row r="79" spans="1:30" x14ac:dyDescent="0.25">
      <c r="A79" s="69"/>
      <c r="B79" s="69"/>
      <c r="C79" s="69"/>
      <c r="D79" s="69"/>
      <c r="E79" s="69"/>
      <c r="F79" s="69"/>
      <c r="G79" s="69"/>
      <c r="H79" s="69"/>
      <c r="I79" s="69"/>
      <c r="J79" s="69"/>
      <c r="K79" s="69"/>
      <c r="L79" s="69"/>
      <c r="M79" s="69"/>
      <c r="N79" s="69"/>
      <c r="O79" s="69"/>
      <c r="P79" s="69"/>
      <c r="Q79" s="69"/>
      <c r="R79" s="69"/>
      <c r="S79" s="69"/>
      <c r="T79" s="69"/>
      <c r="U79" s="69"/>
      <c r="V79" s="69"/>
      <c r="W79" s="69"/>
      <c r="X79" s="69"/>
      <c r="Y79" s="69"/>
      <c r="Z79" s="69"/>
      <c r="AA79" s="69"/>
      <c r="AB79" s="69"/>
      <c r="AC79" s="69"/>
      <c r="AD79" s="69"/>
    </row>
    <row r="80" spans="1:30" x14ac:dyDescent="0.25">
      <c r="A80" s="69"/>
      <c r="B80" s="69"/>
      <c r="C80" s="69"/>
      <c r="D80" s="69"/>
      <c r="E80" s="69"/>
      <c r="F80" s="69"/>
      <c r="G80" s="69"/>
      <c r="H80" s="69"/>
      <c r="I80" s="69"/>
      <c r="J80" s="69"/>
      <c r="K80" s="69"/>
      <c r="L80" s="69"/>
      <c r="M80" s="69"/>
      <c r="N80" s="69"/>
      <c r="O80" s="69"/>
      <c r="P80" s="69"/>
      <c r="Q80" s="69"/>
      <c r="R80" s="69"/>
      <c r="S80" s="69"/>
      <c r="T80" s="69"/>
      <c r="U80" s="69"/>
      <c r="V80" s="69"/>
      <c r="W80" s="69"/>
      <c r="X80" s="69"/>
      <c r="Y80" s="69"/>
      <c r="Z80" s="69"/>
      <c r="AA80" s="69"/>
      <c r="AB80" s="69"/>
      <c r="AC80" s="69"/>
      <c r="AD80" s="69"/>
    </row>
    <row r="81" spans="1:30" x14ac:dyDescent="0.25">
      <c r="A81" s="69"/>
      <c r="B81" s="69"/>
      <c r="C81" s="69"/>
      <c r="D81" s="69"/>
      <c r="E81" s="69"/>
      <c r="F81" s="69"/>
      <c r="G81" s="69"/>
      <c r="H81" s="69"/>
      <c r="I81" s="69"/>
      <c r="J81" s="69"/>
      <c r="K81" s="69"/>
      <c r="L81" s="69"/>
      <c r="M81" s="69"/>
      <c r="N81" s="69"/>
      <c r="O81" s="69"/>
      <c r="P81" s="69"/>
      <c r="Q81" s="69"/>
      <c r="R81" s="69"/>
      <c r="S81" s="69"/>
      <c r="T81" s="69"/>
      <c r="U81" s="69"/>
      <c r="V81" s="69"/>
      <c r="W81" s="69"/>
      <c r="X81" s="69"/>
      <c r="Y81" s="69"/>
      <c r="Z81" s="69"/>
      <c r="AA81" s="69"/>
      <c r="AB81" s="69"/>
      <c r="AC81" s="69"/>
      <c r="AD81" s="69"/>
    </row>
    <row r="82" spans="1:30" x14ac:dyDescent="0.25">
      <c r="A82" s="69"/>
      <c r="B82" s="89" t="s">
        <v>109</v>
      </c>
      <c r="C82" s="69"/>
      <c r="D82" s="69"/>
      <c r="E82" s="69"/>
      <c r="F82" s="69"/>
      <c r="G82" s="69"/>
      <c r="H82" s="69"/>
      <c r="I82" s="69"/>
      <c r="J82" s="69"/>
      <c r="K82" s="69"/>
      <c r="L82" s="69"/>
      <c r="M82" s="69"/>
      <c r="N82" s="69"/>
      <c r="O82" s="69"/>
      <c r="P82" s="69"/>
      <c r="Q82" s="69"/>
      <c r="R82" s="69"/>
      <c r="S82" s="69"/>
      <c r="T82" s="69"/>
      <c r="U82" s="69"/>
      <c r="V82" s="69"/>
      <c r="W82" s="69"/>
      <c r="X82" s="69"/>
      <c r="Y82" s="69"/>
      <c r="Z82" s="69"/>
      <c r="AA82" s="69"/>
      <c r="AB82" s="69"/>
      <c r="AC82" s="69"/>
      <c r="AD82" s="69"/>
    </row>
    <row r="83" spans="1:30" x14ac:dyDescent="0.25">
      <c r="A83" s="69"/>
      <c r="B83" s="69"/>
      <c r="C83" s="69"/>
      <c r="D83" s="69"/>
      <c r="E83" s="69"/>
      <c r="F83" s="69"/>
      <c r="G83" s="69"/>
      <c r="H83" s="69"/>
      <c r="I83" s="69"/>
      <c r="J83" s="69"/>
      <c r="K83" s="69"/>
      <c r="L83" s="69"/>
      <c r="M83" s="69"/>
      <c r="N83" s="69"/>
      <c r="O83" s="69"/>
      <c r="P83" s="69"/>
      <c r="Q83" s="69"/>
      <c r="R83" s="69"/>
      <c r="S83" s="69"/>
      <c r="T83" s="69"/>
      <c r="U83" s="69"/>
      <c r="V83" s="69"/>
      <c r="W83" s="69"/>
      <c r="X83" s="69"/>
      <c r="Y83" s="69"/>
      <c r="Z83" s="69"/>
      <c r="AA83" s="69"/>
      <c r="AB83" s="69"/>
      <c r="AC83" s="69"/>
      <c r="AD83" s="69"/>
    </row>
    <row r="84" spans="1:30" x14ac:dyDescent="0.25">
      <c r="A84" s="69"/>
      <c r="B84" s="69"/>
      <c r="C84" s="69"/>
      <c r="D84" s="69"/>
      <c r="E84" s="69"/>
      <c r="F84" s="69"/>
      <c r="G84" s="69"/>
      <c r="H84" s="69"/>
      <c r="I84" s="69"/>
      <c r="J84" s="69"/>
      <c r="K84" s="69"/>
      <c r="L84" s="69"/>
      <c r="M84" s="69"/>
      <c r="N84" s="69"/>
      <c r="O84" s="69"/>
      <c r="P84" s="69"/>
      <c r="Q84" s="69"/>
      <c r="R84" s="69"/>
      <c r="S84" s="69"/>
      <c r="T84" s="69"/>
      <c r="U84" s="69"/>
      <c r="V84" s="69"/>
      <c r="W84" s="69"/>
      <c r="X84" s="69"/>
      <c r="Y84" s="69"/>
      <c r="Z84" s="69"/>
      <c r="AA84" s="69"/>
      <c r="AB84" s="69"/>
      <c r="AC84" s="69"/>
      <c r="AD84" s="69"/>
    </row>
    <row r="85" spans="1:30" x14ac:dyDescent="0.25">
      <c r="A85" s="69"/>
      <c r="B85" s="69"/>
      <c r="C85" s="69"/>
      <c r="D85" s="69"/>
      <c r="E85" s="69"/>
      <c r="F85" s="69"/>
      <c r="G85" s="69"/>
      <c r="H85" s="69"/>
      <c r="I85" s="69"/>
      <c r="J85" s="69"/>
      <c r="K85" s="69"/>
      <c r="L85" s="69"/>
      <c r="M85" s="69"/>
      <c r="N85" s="69"/>
      <c r="O85" s="69"/>
      <c r="P85" s="69"/>
      <c r="Q85" s="69"/>
      <c r="R85" s="69"/>
      <c r="S85" s="69"/>
      <c r="T85" s="69"/>
      <c r="U85" s="69"/>
      <c r="V85" s="69"/>
      <c r="W85" s="69"/>
      <c r="X85" s="69"/>
      <c r="Y85" s="69"/>
      <c r="Z85" s="69"/>
      <c r="AA85" s="69"/>
      <c r="AB85" s="69"/>
      <c r="AC85" s="69"/>
      <c r="AD85" s="69"/>
    </row>
    <row r="86" spans="1:30" x14ac:dyDescent="0.25">
      <c r="A86" s="69"/>
      <c r="B86" s="69"/>
      <c r="C86" s="69"/>
      <c r="D86" s="69"/>
      <c r="E86" s="69"/>
      <c r="F86" s="69"/>
      <c r="G86" s="69"/>
      <c r="H86" s="69"/>
      <c r="I86" s="69"/>
      <c r="J86" s="69"/>
      <c r="K86" s="69"/>
      <c r="L86" s="69"/>
      <c r="M86" s="69"/>
      <c r="N86" s="69"/>
      <c r="O86" s="69"/>
      <c r="P86" s="69"/>
      <c r="Q86" s="69"/>
      <c r="R86" s="69"/>
      <c r="S86" s="69"/>
      <c r="T86" s="69"/>
      <c r="U86" s="69"/>
      <c r="V86" s="69"/>
      <c r="W86" s="69"/>
      <c r="X86" s="69"/>
      <c r="Y86" s="69"/>
      <c r="Z86" s="69"/>
      <c r="AA86" s="69"/>
      <c r="AB86" s="69"/>
      <c r="AC86" s="69"/>
      <c r="AD86" s="69"/>
    </row>
    <row r="87" spans="1:30" x14ac:dyDescent="0.25">
      <c r="A87" s="69"/>
      <c r="B87" s="69"/>
      <c r="C87" s="69"/>
      <c r="D87" s="69"/>
      <c r="E87" s="69"/>
      <c r="F87" s="69"/>
      <c r="G87" s="69"/>
      <c r="H87" s="69"/>
      <c r="I87" s="69"/>
      <c r="J87" s="69"/>
      <c r="K87" s="69"/>
      <c r="L87" s="69"/>
      <c r="M87" s="69"/>
      <c r="N87" s="69"/>
      <c r="O87" s="69"/>
      <c r="P87" s="69"/>
      <c r="Q87" s="69"/>
      <c r="R87" s="69"/>
      <c r="S87" s="69"/>
      <c r="T87" s="69"/>
      <c r="U87" s="69"/>
      <c r="V87" s="69"/>
      <c r="W87" s="69"/>
      <c r="X87" s="69"/>
      <c r="Y87" s="69"/>
      <c r="Z87" s="69"/>
      <c r="AA87" s="69"/>
      <c r="AB87" s="69"/>
      <c r="AC87" s="69"/>
      <c r="AD87" s="69"/>
    </row>
    <row r="88" spans="1:30" x14ac:dyDescent="0.25">
      <c r="A88" s="69"/>
      <c r="B88" s="69"/>
      <c r="C88" s="69"/>
      <c r="D88" s="69"/>
      <c r="E88" s="69"/>
      <c r="F88" s="69"/>
      <c r="G88" s="69"/>
      <c r="H88" s="69"/>
      <c r="I88" s="69"/>
      <c r="J88" s="69"/>
      <c r="K88" s="69"/>
      <c r="L88" s="69"/>
      <c r="M88" s="69"/>
      <c r="N88" s="69"/>
      <c r="O88" s="69"/>
      <c r="P88" s="69"/>
      <c r="Q88" s="69"/>
      <c r="R88" s="69"/>
      <c r="S88" s="69"/>
      <c r="T88" s="69"/>
      <c r="U88" s="69"/>
      <c r="V88" s="69"/>
      <c r="W88" s="69"/>
      <c r="X88" s="69"/>
      <c r="Y88" s="69"/>
      <c r="Z88" s="69"/>
      <c r="AA88" s="69"/>
      <c r="AB88" s="69"/>
      <c r="AC88" s="69"/>
      <c r="AD88" s="69"/>
    </row>
    <row r="89" spans="1:30" x14ac:dyDescent="0.25">
      <c r="A89" s="69"/>
      <c r="B89" s="69"/>
      <c r="C89" s="69"/>
      <c r="D89" s="69"/>
      <c r="E89" s="69"/>
      <c r="F89" s="69"/>
      <c r="G89" s="69"/>
      <c r="H89" s="69"/>
      <c r="I89" s="69"/>
      <c r="J89" s="69"/>
      <c r="K89" s="69"/>
      <c r="L89" s="69"/>
      <c r="M89" s="69"/>
      <c r="N89" s="69"/>
      <c r="O89" s="69"/>
      <c r="P89" s="69"/>
      <c r="Q89" s="69"/>
      <c r="R89" s="69"/>
      <c r="S89" s="69"/>
      <c r="T89" s="69"/>
      <c r="U89" s="69"/>
      <c r="V89" s="69"/>
      <c r="W89" s="69"/>
      <c r="X89" s="69"/>
      <c r="Y89" s="69"/>
      <c r="Z89" s="69"/>
      <c r="AA89" s="69"/>
      <c r="AB89" s="69"/>
      <c r="AC89" s="69"/>
      <c r="AD89" s="69"/>
    </row>
    <row r="90" spans="1:30" x14ac:dyDescent="0.25">
      <c r="A90" s="69"/>
      <c r="B90" s="69"/>
      <c r="C90" s="69"/>
      <c r="D90" s="69"/>
      <c r="E90" s="69"/>
      <c r="F90" s="69"/>
      <c r="G90" s="69"/>
      <c r="H90" s="69"/>
      <c r="I90" s="69"/>
      <c r="J90" s="69"/>
      <c r="K90" s="69"/>
      <c r="L90" s="69"/>
      <c r="M90" s="69"/>
      <c r="N90" s="69"/>
      <c r="O90" s="69"/>
      <c r="P90" s="69"/>
      <c r="Q90" s="69"/>
      <c r="R90" s="69"/>
      <c r="S90" s="69"/>
      <c r="T90" s="69"/>
      <c r="U90" s="69"/>
      <c r="V90" s="69"/>
      <c r="W90" s="69"/>
      <c r="X90" s="69"/>
      <c r="Y90" s="69"/>
      <c r="Z90" s="69"/>
      <c r="AA90" s="69"/>
      <c r="AB90" s="69"/>
      <c r="AC90" s="69"/>
      <c r="AD90" s="69"/>
    </row>
    <row r="91" spans="1:30" x14ac:dyDescent="0.25">
      <c r="A91" s="69"/>
      <c r="B91" s="69"/>
      <c r="C91" s="69"/>
      <c r="D91" s="69"/>
      <c r="E91" s="69"/>
      <c r="F91" s="69"/>
      <c r="G91" s="69"/>
      <c r="H91" s="69"/>
      <c r="I91" s="69"/>
      <c r="J91" s="69"/>
      <c r="K91" s="69"/>
      <c r="L91" s="69"/>
      <c r="M91" s="69"/>
      <c r="N91" s="69"/>
      <c r="O91" s="69"/>
      <c r="P91" s="69"/>
      <c r="Q91" s="69"/>
      <c r="R91" s="69"/>
      <c r="S91" s="69"/>
      <c r="T91" s="69"/>
      <c r="U91" s="69"/>
      <c r="V91" s="69"/>
      <c r="W91" s="69"/>
      <c r="X91" s="69"/>
      <c r="Y91" s="69"/>
      <c r="Z91" s="69"/>
      <c r="AA91" s="69"/>
      <c r="AB91" s="69"/>
      <c r="AC91" s="69"/>
      <c r="AD91" s="69"/>
    </row>
    <row r="92" spans="1:30" x14ac:dyDescent="0.25">
      <c r="A92" s="69"/>
      <c r="B92" s="69"/>
      <c r="C92" s="69"/>
      <c r="D92" s="69"/>
      <c r="E92" s="69"/>
      <c r="F92" s="69"/>
      <c r="G92" s="69"/>
      <c r="H92" s="69"/>
      <c r="I92" s="69"/>
      <c r="J92" s="69"/>
      <c r="K92" s="69"/>
      <c r="L92" s="69"/>
      <c r="M92" s="69"/>
      <c r="N92" s="69"/>
      <c r="O92" s="69"/>
      <c r="P92" s="69"/>
      <c r="Q92" s="69"/>
      <c r="R92" s="69"/>
      <c r="S92" s="69"/>
      <c r="T92" s="69"/>
      <c r="U92" s="69"/>
      <c r="V92" s="69"/>
      <c r="W92" s="69"/>
      <c r="X92" s="69"/>
      <c r="Y92" s="69"/>
      <c r="Z92" s="69"/>
      <c r="AA92" s="69"/>
      <c r="AB92" s="69"/>
      <c r="AC92" s="69"/>
      <c r="AD92" s="69"/>
    </row>
    <row r="93" spans="1:30" x14ac:dyDescent="0.25">
      <c r="A93" s="69"/>
      <c r="B93" s="69"/>
      <c r="C93" s="69"/>
      <c r="D93" s="69"/>
      <c r="E93" s="69"/>
      <c r="F93" s="69"/>
      <c r="G93" s="69"/>
      <c r="H93" s="69"/>
      <c r="I93" s="69"/>
      <c r="J93" s="69"/>
      <c r="K93" s="69"/>
      <c r="L93" s="69"/>
      <c r="M93" s="69"/>
      <c r="N93" s="69"/>
      <c r="O93" s="69"/>
      <c r="P93" s="69"/>
      <c r="Q93" s="69"/>
      <c r="R93" s="69"/>
      <c r="S93" s="69"/>
      <c r="T93" s="69"/>
      <c r="U93" s="69"/>
      <c r="V93" s="69"/>
      <c r="W93" s="69"/>
      <c r="X93" s="69"/>
      <c r="Y93" s="69"/>
      <c r="Z93" s="69"/>
      <c r="AA93" s="69"/>
      <c r="AB93" s="69"/>
      <c r="AC93" s="69"/>
      <c r="AD93" s="69"/>
    </row>
    <row r="94" spans="1:30" x14ac:dyDescent="0.25">
      <c r="A94" s="69"/>
      <c r="B94" s="69"/>
      <c r="C94" s="69"/>
      <c r="D94" s="69"/>
      <c r="E94" s="69"/>
      <c r="F94" s="69"/>
      <c r="G94" s="69"/>
      <c r="H94" s="69"/>
      <c r="I94" s="69"/>
      <c r="J94" s="69"/>
      <c r="K94" s="69"/>
      <c r="L94" s="69"/>
      <c r="M94" s="69"/>
      <c r="N94" s="69"/>
      <c r="O94" s="69"/>
      <c r="P94" s="69"/>
      <c r="Q94" s="69"/>
      <c r="R94" s="69"/>
      <c r="S94" s="69"/>
      <c r="T94" s="69"/>
      <c r="U94" s="69"/>
      <c r="V94" s="69"/>
      <c r="W94" s="69"/>
      <c r="X94" s="69"/>
      <c r="Y94" s="69"/>
      <c r="Z94" s="69"/>
      <c r="AA94" s="69"/>
      <c r="AB94" s="69"/>
      <c r="AC94" s="69"/>
      <c r="AD94" s="69"/>
    </row>
    <row r="95" spans="1:30" x14ac:dyDescent="0.25">
      <c r="A95" s="69"/>
      <c r="B95" s="69"/>
      <c r="C95" s="69"/>
      <c r="D95" s="69"/>
      <c r="E95" s="69"/>
      <c r="F95" s="69"/>
      <c r="G95" s="69"/>
      <c r="H95" s="69"/>
      <c r="I95" s="69"/>
      <c r="J95" s="69"/>
      <c r="K95" s="69"/>
      <c r="L95" s="69"/>
      <c r="M95" s="69"/>
      <c r="N95" s="69"/>
      <c r="O95" s="69"/>
      <c r="P95" s="69"/>
      <c r="Q95" s="69"/>
      <c r="R95" s="69"/>
      <c r="S95" s="69"/>
      <c r="T95" s="69"/>
      <c r="U95" s="69"/>
      <c r="V95" s="69"/>
      <c r="W95" s="69"/>
      <c r="X95" s="69"/>
      <c r="Y95" s="69"/>
      <c r="Z95" s="69"/>
      <c r="AA95" s="69"/>
      <c r="AB95" s="69"/>
      <c r="AC95" s="69"/>
      <c r="AD95" s="69"/>
    </row>
    <row r="96" spans="1:30" x14ac:dyDescent="0.25">
      <c r="A96" s="69"/>
      <c r="B96" s="69"/>
      <c r="C96" s="69"/>
      <c r="D96" s="69"/>
      <c r="E96" s="69"/>
      <c r="F96" s="69"/>
      <c r="G96" s="69"/>
      <c r="H96" s="69"/>
      <c r="I96" s="69"/>
      <c r="J96" s="69"/>
      <c r="K96" s="69"/>
      <c r="L96" s="69"/>
      <c r="M96" s="69"/>
      <c r="N96" s="69"/>
      <c r="O96" s="69"/>
      <c r="P96" s="69"/>
      <c r="Q96" s="69"/>
      <c r="R96" s="69"/>
      <c r="S96" s="69"/>
      <c r="T96" s="69"/>
      <c r="U96" s="69"/>
      <c r="V96" s="69"/>
      <c r="W96" s="69"/>
      <c r="X96" s="69"/>
      <c r="Y96" s="69"/>
      <c r="Z96" s="69"/>
      <c r="AA96" s="69"/>
      <c r="AB96" s="69"/>
      <c r="AC96" s="69"/>
      <c r="AD96" s="69"/>
    </row>
    <row r="97" spans="1:30" x14ac:dyDescent="0.25">
      <c r="A97" s="69"/>
      <c r="B97" s="69"/>
      <c r="C97" s="69"/>
      <c r="D97" s="69"/>
      <c r="E97" s="69"/>
      <c r="F97" s="69"/>
      <c r="G97" s="69"/>
      <c r="H97" s="69"/>
      <c r="I97" s="69"/>
      <c r="J97" s="69"/>
      <c r="K97" s="69"/>
      <c r="L97" s="69"/>
      <c r="M97" s="69"/>
      <c r="N97" s="69"/>
      <c r="O97" s="69"/>
      <c r="P97" s="69"/>
      <c r="Q97" s="69"/>
      <c r="R97" s="69"/>
      <c r="S97" s="69"/>
      <c r="T97" s="69"/>
      <c r="U97" s="69"/>
      <c r="V97" s="69"/>
      <c r="W97" s="69"/>
      <c r="X97" s="69"/>
      <c r="Y97" s="69"/>
      <c r="Z97" s="69"/>
      <c r="AA97" s="69"/>
      <c r="AB97" s="69"/>
      <c r="AC97" s="69"/>
      <c r="AD97" s="69"/>
    </row>
    <row r="98" spans="1:30" x14ac:dyDescent="0.25">
      <c r="A98" s="69"/>
      <c r="B98" s="69"/>
      <c r="C98" s="69"/>
      <c r="D98" s="69"/>
      <c r="E98" s="69"/>
      <c r="F98" s="69"/>
      <c r="G98" s="69"/>
      <c r="H98" s="69"/>
      <c r="I98" s="69"/>
      <c r="J98" s="69"/>
      <c r="K98" s="69"/>
      <c r="L98" s="69"/>
      <c r="M98" s="69"/>
      <c r="N98" s="69"/>
      <c r="O98" s="69"/>
      <c r="P98" s="69"/>
      <c r="Q98" s="69"/>
      <c r="R98" s="69"/>
      <c r="S98" s="69"/>
      <c r="T98" s="69"/>
      <c r="U98" s="69"/>
      <c r="V98" s="69"/>
      <c r="W98" s="69"/>
      <c r="X98" s="69"/>
      <c r="Y98" s="69"/>
      <c r="Z98" s="69"/>
      <c r="AA98" s="69"/>
      <c r="AB98" s="69"/>
      <c r="AC98" s="69"/>
      <c r="AD98" s="69"/>
    </row>
    <row r="99" spans="1:30" x14ac:dyDescent="0.25">
      <c r="A99" s="69"/>
      <c r="B99" s="69"/>
      <c r="C99" s="69"/>
      <c r="D99" s="69"/>
      <c r="E99" s="69"/>
      <c r="F99" s="69"/>
      <c r="G99" s="69"/>
      <c r="H99" s="69"/>
      <c r="I99" s="69"/>
      <c r="J99" s="69"/>
      <c r="K99" s="69"/>
      <c r="L99" s="69"/>
      <c r="M99" s="69"/>
      <c r="N99" s="69"/>
      <c r="O99" s="69"/>
      <c r="P99" s="69"/>
      <c r="Q99" s="69"/>
      <c r="R99" s="69"/>
      <c r="S99" s="69"/>
      <c r="T99" s="69"/>
      <c r="U99" s="69"/>
      <c r="V99" s="69"/>
      <c r="W99" s="69"/>
      <c r="X99" s="69"/>
      <c r="Y99" s="69"/>
      <c r="Z99" s="69"/>
      <c r="AA99" s="69"/>
      <c r="AB99" s="69"/>
      <c r="AC99" s="69"/>
      <c r="AD99" s="69"/>
    </row>
    <row r="100" spans="1:30" x14ac:dyDescent="0.25">
      <c r="A100" s="69"/>
      <c r="B100" s="69"/>
      <c r="C100" s="69"/>
      <c r="D100" s="69"/>
      <c r="E100" s="69"/>
      <c r="F100" s="69"/>
      <c r="G100" s="69"/>
      <c r="H100" s="69"/>
      <c r="I100" s="69"/>
      <c r="J100" s="69"/>
      <c r="K100" s="69"/>
      <c r="L100" s="69"/>
      <c r="M100" s="69"/>
      <c r="N100" s="69"/>
      <c r="O100" s="69"/>
      <c r="P100" s="69"/>
      <c r="Q100" s="69"/>
      <c r="R100" s="69"/>
      <c r="S100" s="69"/>
      <c r="T100" s="69"/>
      <c r="U100" s="69"/>
      <c r="V100" s="69"/>
      <c r="W100" s="69"/>
      <c r="X100" s="69"/>
      <c r="Y100" s="69"/>
      <c r="Z100" s="69"/>
      <c r="AA100" s="69"/>
      <c r="AB100" s="69"/>
      <c r="AC100" s="69"/>
      <c r="AD100" s="69"/>
    </row>
    <row r="101" spans="1:30" x14ac:dyDescent="0.25">
      <c r="A101" s="69"/>
      <c r="B101" s="69"/>
      <c r="C101" s="69"/>
      <c r="D101" s="69"/>
      <c r="E101" s="69"/>
      <c r="F101" s="69"/>
      <c r="G101" s="69"/>
      <c r="H101" s="69"/>
      <c r="I101" s="69"/>
      <c r="J101" s="69"/>
      <c r="K101" s="69"/>
      <c r="L101" s="69"/>
      <c r="M101" s="69"/>
      <c r="N101" s="69"/>
      <c r="O101" s="69"/>
      <c r="P101" s="69"/>
      <c r="Q101" s="69"/>
      <c r="R101" s="69"/>
      <c r="S101" s="69"/>
      <c r="T101" s="69"/>
      <c r="U101" s="69"/>
      <c r="V101" s="69"/>
      <c r="W101" s="69"/>
      <c r="X101" s="69"/>
      <c r="Y101" s="69"/>
      <c r="Z101" s="69"/>
      <c r="AA101" s="69"/>
      <c r="AB101" s="69"/>
      <c r="AC101" s="69"/>
      <c r="AD101" s="69"/>
    </row>
    <row r="102" spans="1:30" x14ac:dyDescent="0.25">
      <c r="A102" s="69"/>
      <c r="B102" s="69"/>
      <c r="C102" s="69"/>
      <c r="D102" s="69"/>
      <c r="E102" s="69"/>
      <c r="F102" s="69"/>
      <c r="G102" s="69"/>
      <c r="H102" s="69"/>
      <c r="I102" s="69"/>
      <c r="J102" s="69"/>
      <c r="K102" s="69"/>
      <c r="L102" s="69"/>
      <c r="M102" s="69"/>
      <c r="N102" s="69"/>
      <c r="O102" s="69"/>
      <c r="P102" s="69"/>
      <c r="Q102" s="69"/>
      <c r="R102" s="69"/>
      <c r="S102" s="69"/>
      <c r="T102" s="69"/>
      <c r="U102" s="69"/>
      <c r="V102" s="69"/>
      <c r="W102" s="69"/>
      <c r="X102" s="69"/>
      <c r="Y102" s="69"/>
      <c r="Z102" s="69"/>
      <c r="AA102" s="69"/>
      <c r="AB102" s="69"/>
      <c r="AC102" s="69"/>
      <c r="AD102" s="69"/>
    </row>
    <row r="103" spans="1:30" x14ac:dyDescent="0.25">
      <c r="A103" s="69"/>
      <c r="B103" s="69"/>
      <c r="C103" s="69"/>
      <c r="D103" s="69"/>
      <c r="E103" s="69"/>
      <c r="F103" s="69"/>
      <c r="G103" s="69"/>
      <c r="H103" s="69"/>
      <c r="I103" s="69"/>
      <c r="J103" s="69"/>
      <c r="K103" s="69"/>
      <c r="L103" s="69"/>
      <c r="M103" s="69"/>
      <c r="N103" s="69"/>
      <c r="O103" s="69"/>
      <c r="P103" s="69"/>
      <c r="Q103" s="69"/>
      <c r="R103" s="69"/>
      <c r="S103" s="69"/>
      <c r="T103" s="69"/>
      <c r="U103" s="69"/>
      <c r="V103" s="69"/>
      <c r="W103" s="69"/>
      <c r="X103" s="69"/>
      <c r="Y103" s="69"/>
      <c r="Z103" s="69"/>
      <c r="AA103" s="69"/>
      <c r="AB103" s="69"/>
      <c r="AC103" s="69"/>
      <c r="AD103" s="69"/>
    </row>
    <row r="104" spans="1:30" x14ac:dyDescent="0.25">
      <c r="A104" s="69"/>
      <c r="B104" s="69"/>
      <c r="C104" s="69"/>
      <c r="D104" s="69"/>
      <c r="E104" s="69"/>
      <c r="F104" s="69"/>
      <c r="G104" s="69"/>
      <c r="H104" s="69"/>
      <c r="I104" s="69"/>
      <c r="J104" s="69"/>
      <c r="K104" s="69"/>
      <c r="L104" s="69"/>
      <c r="M104" s="69"/>
      <c r="N104" s="69"/>
      <c r="O104" s="69"/>
      <c r="P104" s="69"/>
      <c r="Q104" s="69"/>
      <c r="R104" s="69"/>
      <c r="S104" s="69"/>
      <c r="T104" s="69"/>
      <c r="U104" s="69"/>
      <c r="V104" s="69"/>
      <c r="W104" s="69"/>
      <c r="X104" s="69"/>
      <c r="Y104" s="69"/>
      <c r="Z104" s="69"/>
      <c r="AA104" s="69"/>
      <c r="AB104" s="69"/>
      <c r="AC104" s="69"/>
      <c r="AD104" s="69"/>
    </row>
    <row r="105" spans="1:30" x14ac:dyDescent="0.25">
      <c r="A105" s="69"/>
      <c r="B105" s="69"/>
      <c r="C105" s="69"/>
      <c r="D105" s="69"/>
      <c r="E105" s="69"/>
      <c r="F105" s="69"/>
      <c r="G105" s="69"/>
      <c r="H105" s="69"/>
      <c r="I105" s="69"/>
      <c r="J105" s="69"/>
      <c r="K105" s="69"/>
      <c r="L105" s="69"/>
      <c r="M105" s="69"/>
      <c r="N105" s="69"/>
      <c r="O105" s="69"/>
      <c r="P105" s="69"/>
      <c r="Q105" s="69"/>
      <c r="R105" s="69"/>
      <c r="S105" s="69"/>
      <c r="T105" s="69"/>
      <c r="U105" s="69"/>
      <c r="V105" s="69"/>
      <c r="W105" s="69"/>
      <c r="X105" s="69"/>
      <c r="Y105" s="69"/>
      <c r="Z105" s="69"/>
      <c r="AA105" s="69"/>
      <c r="AB105" s="69"/>
      <c r="AC105" s="69"/>
      <c r="AD105" s="69"/>
    </row>
    <row r="106" spans="1:30" x14ac:dyDescent="0.25">
      <c r="A106" s="69"/>
      <c r="B106" s="69"/>
      <c r="C106" s="69"/>
      <c r="D106" s="69"/>
      <c r="E106" s="69"/>
      <c r="F106" s="69"/>
      <c r="G106" s="69"/>
      <c r="H106" s="69"/>
      <c r="I106" s="69"/>
      <c r="J106" s="69"/>
      <c r="K106" s="69"/>
      <c r="L106" s="69"/>
      <c r="M106" s="69"/>
      <c r="N106" s="69"/>
      <c r="O106" s="69"/>
      <c r="P106" s="69"/>
      <c r="Q106" s="69"/>
      <c r="R106" s="69"/>
      <c r="S106" s="69"/>
      <c r="T106" s="69"/>
      <c r="U106" s="69"/>
      <c r="V106" s="69"/>
      <c r="W106" s="69"/>
      <c r="X106" s="69"/>
      <c r="Y106" s="69"/>
      <c r="Z106" s="69"/>
      <c r="AA106" s="69"/>
      <c r="AB106" s="69"/>
      <c r="AC106" s="69"/>
      <c r="AD106" s="69"/>
    </row>
    <row r="107" spans="1:30" x14ac:dyDescent="0.25">
      <c r="A107" s="69"/>
      <c r="B107" s="69"/>
      <c r="C107" s="69"/>
      <c r="D107" s="69"/>
      <c r="E107" s="69"/>
      <c r="F107" s="69"/>
      <c r="G107" s="69"/>
      <c r="H107" s="69"/>
      <c r="I107" s="69"/>
      <c r="J107" s="69"/>
      <c r="K107" s="69"/>
      <c r="L107" s="69"/>
      <c r="M107" s="69"/>
      <c r="N107" s="69"/>
      <c r="O107" s="69"/>
      <c r="P107" s="69"/>
      <c r="Q107" s="69"/>
      <c r="R107" s="69"/>
      <c r="S107" s="69"/>
      <c r="T107" s="69"/>
      <c r="U107" s="69"/>
      <c r="V107" s="69"/>
      <c r="W107" s="69"/>
      <c r="X107" s="69"/>
      <c r="Y107" s="69"/>
      <c r="Z107" s="69"/>
      <c r="AA107" s="69"/>
      <c r="AB107" s="69"/>
      <c r="AC107" s="69"/>
      <c r="AD107" s="69"/>
    </row>
  </sheetData>
  <sheetProtection selectLockedCells="1" selectUnlockedCells="1"/>
  <mergeCells count="6">
    <mergeCell ref="B26:C26"/>
    <mergeCell ref="D8:G8"/>
    <mergeCell ref="B9:C9"/>
    <mergeCell ref="B14:C14"/>
    <mergeCell ref="B18:C18"/>
    <mergeCell ref="B23:C23"/>
  </mergeCells>
  <conditionalFormatting sqref="D5">
    <cfRule type="cellIs" dxfId="187" priority="7" operator="equal">
      <formula>7</formula>
    </cfRule>
  </conditionalFormatting>
  <conditionalFormatting sqref="D10:G13 D15:G15 F16:G16 G17 E19:G20 D20 F21:G22 D24:G24 G25 F27:G27">
    <cfRule type="containsText" dxfId="186" priority="2" operator="containsText" text="Pass">
      <formula>NOT(ISERROR(SEARCH("Pass",D10)))</formula>
    </cfRule>
  </conditionalFormatting>
  <conditionalFormatting sqref="D31:G31">
    <cfRule type="containsText" dxfId="185" priority="1" operator="containsText" text="Achieved">
      <formula>NOT(ISERROR(SEARCH("Achieved",D31)))</formula>
    </cfRule>
  </conditionalFormatting>
  <conditionalFormatting sqref="E5">
    <cfRule type="cellIs" dxfId="184" priority="6" operator="equal">
      <formula>8</formula>
    </cfRule>
  </conditionalFormatting>
  <conditionalFormatting sqref="F5">
    <cfRule type="cellIs" dxfId="183" priority="5" operator="equal">
      <formula>0</formula>
    </cfRule>
  </conditionalFormatting>
  <conditionalFormatting sqref="G5">
    <cfRule type="cellIs" dxfId="182" priority="4" operator="equal">
      <formula>14</formula>
    </cfRule>
  </conditionalFormatting>
  <dataValidations count="1">
    <dataValidation type="list" allowBlank="1" showInputMessage="1" showErrorMessage="1" sqref="E28:G28" xr:uid="{2B423D5B-8610-4A5C-83E6-A0615B0F01DE}">
      <formula1>$G$2:$G$3</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B3AA4-4E4C-4D36-BDF2-25A4AB3C618C}">
  <sheetPr>
    <outlinePr summaryBelow="0"/>
  </sheetPr>
  <dimension ref="A1:G119"/>
  <sheetViews>
    <sheetView tabSelected="1" zoomScaleNormal="100" workbookViewId="0">
      <selection activeCell="A2" sqref="A2"/>
    </sheetView>
  </sheetViews>
  <sheetFormatPr defaultRowHeight="15" outlineLevelRow="1" x14ac:dyDescent="0.25"/>
  <cols>
    <col min="1" max="1" width="18.42578125" customWidth="1"/>
    <col min="2" max="2" width="76" style="2" bestFit="1" customWidth="1"/>
    <col min="3" max="3" width="141.7109375" bestFit="1" customWidth="1"/>
    <col min="4" max="4" width="9.140625" style="2" hidden="1" customWidth="1"/>
    <col min="5" max="6" width="9.140625" hidden="1" customWidth="1"/>
    <col min="7" max="7" width="9.140625" style="2" hidden="1" customWidth="1"/>
    <col min="8" max="8" width="9.140625" customWidth="1"/>
  </cols>
  <sheetData>
    <row r="1" spans="1:7" ht="24" x14ac:dyDescent="0.4">
      <c r="A1" s="38" t="s">
        <v>52</v>
      </c>
      <c r="B1" s="38"/>
      <c r="C1" s="39" t="s">
        <v>111</v>
      </c>
    </row>
    <row r="2" spans="1:7" ht="18.75" x14ac:dyDescent="0.3">
      <c r="A2" s="129" t="str">
        <f>Dashboard!A2</f>
        <v>Version 20260617</v>
      </c>
      <c r="B2" s="30"/>
    </row>
    <row r="3" spans="1:7" ht="18.75" x14ac:dyDescent="0.3">
      <c r="A3" s="55" t="str">
        <f>Dashboard!A3</f>
        <v>Please note - This is a self assessment to use in preparing your audit submission - it is NOT the audit - ensure you read and understand the relevant credit criteria in the Audit Guide</v>
      </c>
      <c r="B3" s="32"/>
      <c r="C3" s="33"/>
    </row>
    <row r="4" spans="1:7" ht="18.75" x14ac:dyDescent="0.3">
      <c r="A4" s="36" t="s">
        <v>100</v>
      </c>
      <c r="B4" s="34"/>
      <c r="C4" s="35"/>
    </row>
    <row r="5" spans="1:7" ht="18.75" x14ac:dyDescent="0.3">
      <c r="A5" s="31" t="s">
        <v>99</v>
      </c>
      <c r="B5" s="30"/>
    </row>
    <row r="6" spans="1:7" x14ac:dyDescent="0.25">
      <c r="A6" s="1"/>
      <c r="F6" t="s">
        <v>107</v>
      </c>
    </row>
    <row r="7" spans="1:7" x14ac:dyDescent="0.25">
      <c r="A7" s="53" t="s">
        <v>97</v>
      </c>
      <c r="B7" s="52" t="s">
        <v>11</v>
      </c>
      <c r="C7" s="52" t="s">
        <v>12</v>
      </c>
    </row>
    <row r="8" spans="1:7" x14ac:dyDescent="0.25">
      <c r="A8" s="14"/>
      <c r="B8" s="4"/>
      <c r="C8" s="4"/>
    </row>
    <row r="9" spans="1:7" ht="23.25" customHeight="1" collapsed="1" x14ac:dyDescent="0.25">
      <c r="A9" s="20" t="str">
        <f>IF(SUM(D10:D12)&gt;0,"OK"," ")</f>
        <v xml:space="preserve"> </v>
      </c>
      <c r="B9" s="10" t="s">
        <v>6</v>
      </c>
      <c r="D9" s="8"/>
      <c r="F9">
        <f>IF(A9="OK",1,0)</f>
        <v>0</v>
      </c>
      <c r="G9" s="2" t="str">
        <f>IF(F9&gt;0,"Pass"," ")</f>
        <v xml:space="preserve"> </v>
      </c>
    </row>
    <row r="10" spans="1:7" hidden="1" outlineLevel="1" x14ac:dyDescent="0.25">
      <c r="A10" s="26" t="s">
        <v>4</v>
      </c>
      <c r="B10" t="s">
        <v>1</v>
      </c>
      <c r="C10" t="str">
        <f>IF(A10="Yes","Congratulations you have everything required to pass Credit 1.1 -  you will need a copy of your certification as evidence",IF(A10="No","Refer below","-"))</f>
        <v>-</v>
      </c>
      <c r="D10" s="2" t="str">
        <f>IF(A10="Yes",1,"-")</f>
        <v>-</v>
      </c>
      <c r="G10" s="2" t="str">
        <f t="shared" ref="G10:G76" si="0">IF(F10&gt;0,"Pass"," ")</f>
        <v xml:space="preserve"> </v>
      </c>
    </row>
    <row r="11" spans="1:7" hidden="1" outlineLevel="1" x14ac:dyDescent="0.25">
      <c r="A11" s="8" t="s">
        <v>8</v>
      </c>
      <c r="B11" s="1" t="s">
        <v>2</v>
      </c>
      <c r="C11" s="9" t="s">
        <v>8</v>
      </c>
      <c r="D11" s="2" t="str">
        <f>IF(A11="Yes",1,"-")</f>
        <v>-</v>
      </c>
      <c r="G11" s="2" t="str">
        <f t="shared" si="0"/>
        <v xml:space="preserve"> </v>
      </c>
    </row>
    <row r="12" spans="1:7" hidden="1" outlineLevel="1" x14ac:dyDescent="0.25">
      <c r="A12" s="26" t="s">
        <v>4</v>
      </c>
      <c r="B12" t="s">
        <v>3</v>
      </c>
      <c r="C12" t="str">
        <f>IF(A12="Yes","To pass Credit 1.1 please provide evidence that your Code of Conduct contains the required policies and staff are trained - see Audit Guide",IF(A12="No","If no ISO9001 or Written Code - Not Compliant - develop required policies - See Audit Guide for Credit 1.1 criteria","-"))</f>
        <v>-</v>
      </c>
      <c r="D12" s="2" t="str">
        <f>IF(A12="Yes",1,"-")</f>
        <v>-</v>
      </c>
      <c r="G12" s="2" t="str">
        <f t="shared" si="0"/>
        <v xml:space="preserve"> </v>
      </c>
    </row>
    <row r="13" spans="1:7" x14ac:dyDescent="0.25">
      <c r="A13" s="2"/>
      <c r="B13"/>
      <c r="G13" s="2" t="str">
        <f t="shared" si="0"/>
        <v xml:space="preserve"> </v>
      </c>
    </row>
    <row r="14" spans="1:7" x14ac:dyDescent="0.25">
      <c r="A14" s="5"/>
      <c r="B14" s="4"/>
      <c r="C14" s="4"/>
      <c r="D14" s="2" t="str">
        <f>IF(A14="Yes",1,"-")</f>
        <v>-</v>
      </c>
      <c r="G14" s="2" t="str">
        <f t="shared" si="0"/>
        <v xml:space="preserve"> </v>
      </c>
    </row>
    <row r="15" spans="1:7" s="12" customFormat="1" ht="21" customHeight="1" collapsed="1" x14ac:dyDescent="0.25">
      <c r="A15" s="18" t="str">
        <f>IF(SUM(D16:D30)&gt;0,"OK"," ")</f>
        <v xml:space="preserve"> </v>
      </c>
      <c r="B15" s="10" t="s">
        <v>5</v>
      </c>
      <c r="D15" s="2"/>
      <c r="F15" s="12">
        <f>IF(A15="OK",1,0)</f>
        <v>0</v>
      </c>
      <c r="G15" s="2" t="str">
        <f t="shared" si="0"/>
        <v xml:space="preserve"> </v>
      </c>
    </row>
    <row r="16" spans="1:7" hidden="1" outlineLevel="1" x14ac:dyDescent="0.25">
      <c r="A16" s="26" t="s">
        <v>4</v>
      </c>
      <c r="B16" t="str">
        <f>B10</f>
        <v>We have current ISO 9001 accreditation</v>
      </c>
      <c r="C16" t="str">
        <f>IF(A16="Yes","Congratulations you have everything required to pass Credit 1.2a - you will need a copy of your certification as evidence",IF(A16="No","Refer below","-"))</f>
        <v>-</v>
      </c>
      <c r="D16" s="2" t="str">
        <f>IF(A16="Yes",1,"-")</f>
        <v>-</v>
      </c>
      <c r="G16" s="2" t="str">
        <f t="shared" si="0"/>
        <v xml:space="preserve"> </v>
      </c>
    </row>
    <row r="17" spans="1:7" hidden="1" outlineLevel="1" x14ac:dyDescent="0.25">
      <c r="A17" s="2"/>
      <c r="B17" s="1" t="s">
        <v>2</v>
      </c>
      <c r="D17" s="2" t="str">
        <f>IF(A17="Yes",1,"-")</f>
        <v>-</v>
      </c>
      <c r="G17" s="2" t="str">
        <f t="shared" si="0"/>
        <v xml:space="preserve"> </v>
      </c>
    </row>
    <row r="18" spans="1:7" hidden="1" outlineLevel="1" x14ac:dyDescent="0.25">
      <c r="A18" s="26" t="s">
        <v>4</v>
      </c>
      <c r="B18" t="s">
        <v>7</v>
      </c>
      <c r="C18" t="str">
        <f>IF(A18="Yes","To pass Credit 1.2a please provide evidence that your BMS contains the required policies and staff are trained - see Audit Guide Credit 1.2a",IF(A18="No","If no ISO9001 or BMS - Not Compliant - develop required policies - See Audit Guide","-"))</f>
        <v>-</v>
      </c>
      <c r="D18" s="2" t="str">
        <f>IF(A18="Yes",1,"-")</f>
        <v>-</v>
      </c>
      <c r="G18" s="2" t="str">
        <f t="shared" si="0"/>
        <v xml:space="preserve"> </v>
      </c>
    </row>
    <row r="19" spans="1:7" hidden="1" outlineLevel="1" x14ac:dyDescent="0.25">
      <c r="A19" s="2"/>
      <c r="B19" s="16" t="s">
        <v>37</v>
      </c>
      <c r="D19" s="2" t="str">
        <f>IF(A19="Yes",1,"-")</f>
        <v>-</v>
      </c>
      <c r="G19" s="2" t="str">
        <f t="shared" si="0"/>
        <v xml:space="preserve"> </v>
      </c>
    </row>
    <row r="20" spans="1:7" x14ac:dyDescent="0.25">
      <c r="A20" s="7"/>
      <c r="B20" s="6"/>
      <c r="C20" s="6"/>
      <c r="D20" s="2" t="str">
        <f>IF(A20="Yes",1,"-")</f>
        <v>-</v>
      </c>
      <c r="G20" s="2" t="str">
        <f t="shared" si="0"/>
        <v xml:space="preserve"> </v>
      </c>
    </row>
    <row r="21" spans="1:7" x14ac:dyDescent="0.25">
      <c r="A21" s="2"/>
      <c r="B21"/>
      <c r="G21" s="2" t="str">
        <f t="shared" si="0"/>
        <v xml:space="preserve"> </v>
      </c>
    </row>
    <row r="22" spans="1:7" s="12" customFormat="1" ht="23.25" customHeight="1" collapsed="1" x14ac:dyDescent="0.25">
      <c r="A22" s="18" t="str">
        <f>IF(SUM(D22:D30)&gt;0,"OK"," ")</f>
        <v xml:space="preserve"> </v>
      </c>
      <c r="B22" s="10" t="s">
        <v>9</v>
      </c>
      <c r="D22" s="2"/>
      <c r="F22" s="12">
        <f>IF(A22="OK",1,0)</f>
        <v>0</v>
      </c>
      <c r="G22" s="2" t="str">
        <f t="shared" si="0"/>
        <v xml:space="preserve"> </v>
      </c>
    </row>
    <row r="23" spans="1:7" hidden="1" outlineLevel="1" x14ac:dyDescent="0.25">
      <c r="A23" s="26" t="s">
        <v>4</v>
      </c>
      <c r="B23" t="s">
        <v>10</v>
      </c>
      <c r="C23" t="str">
        <f>IF(A23="Yes","Congratulations you have everything required to pass Credit 1.2b - provide a copy of your certification as evidence",IF(A23="No","Refer below","-"))</f>
        <v>-</v>
      </c>
      <c r="D23" s="2" t="str">
        <f t="shared" ref="D23:D31" si="1">IF(A23="Yes",1,"-")</f>
        <v>-</v>
      </c>
      <c r="G23" s="2" t="str">
        <f t="shared" si="0"/>
        <v xml:space="preserve"> </v>
      </c>
    </row>
    <row r="24" spans="1:7" hidden="1" outlineLevel="1" x14ac:dyDescent="0.25">
      <c r="A24" s="2"/>
      <c r="B24" s="1" t="s">
        <v>2</v>
      </c>
      <c r="G24" s="2" t="str">
        <f t="shared" si="0"/>
        <v xml:space="preserve"> </v>
      </c>
    </row>
    <row r="25" spans="1:7" hidden="1" outlineLevel="1" x14ac:dyDescent="0.25">
      <c r="A25" s="26" t="s">
        <v>4</v>
      </c>
      <c r="B25" t="s">
        <v>106</v>
      </c>
      <c r="C25" t="str">
        <f>IF(A25="Yes","Congratulations you have everything required to pass Credit 1.2b - provide a copy of your certification as evidence",IF(A25="No","Refer below","-"))</f>
        <v>-</v>
      </c>
      <c r="D25" s="2" t="str">
        <f t="shared" si="1"/>
        <v>-</v>
      </c>
      <c r="G25" s="2" t="str">
        <f t="shared" si="0"/>
        <v xml:space="preserve"> </v>
      </c>
    </row>
    <row r="26" spans="1:7" hidden="1" outlineLevel="1" x14ac:dyDescent="0.25">
      <c r="A26" s="2"/>
      <c r="B26" s="1" t="s">
        <v>2</v>
      </c>
      <c r="G26" s="2" t="str">
        <f t="shared" si="0"/>
        <v xml:space="preserve"> </v>
      </c>
    </row>
    <row r="27" spans="1:7" hidden="1" outlineLevel="1" x14ac:dyDescent="0.25">
      <c r="A27" s="26" t="s">
        <v>4</v>
      </c>
      <c r="B27" t="s">
        <v>14</v>
      </c>
      <c r="C27" t="str">
        <f>IF(A27="Yes","Congratulations you have everything required to pass Credit 1.2b - provide a copy of your certification as evidence",IF(A27="no","Refer below","-"))</f>
        <v>-</v>
      </c>
      <c r="D27" s="2" t="str">
        <f t="shared" si="1"/>
        <v>-</v>
      </c>
      <c r="G27" s="2" t="str">
        <f t="shared" si="0"/>
        <v xml:space="preserve"> </v>
      </c>
    </row>
    <row r="28" spans="1:7" hidden="1" outlineLevel="1" x14ac:dyDescent="0.25">
      <c r="A28" s="2"/>
      <c r="B28" s="1" t="s">
        <v>2</v>
      </c>
      <c r="D28" s="2" t="str">
        <f t="shared" si="1"/>
        <v>-</v>
      </c>
      <c r="G28" s="2" t="str">
        <f t="shared" si="0"/>
        <v xml:space="preserve"> </v>
      </c>
    </row>
    <row r="29" spans="1:7" hidden="1" outlineLevel="1" x14ac:dyDescent="0.25">
      <c r="A29" s="26" t="s">
        <v>4</v>
      </c>
      <c r="B29" t="s">
        <v>15</v>
      </c>
      <c r="C29" t="str">
        <f>IF(A29="Yes","Please provide evidence that your H&amp;S system contains the required policies and staff are trained - see Audit Guide",IF(A29="No","If no documented policy or none of the above -Not Compliant - develop required policies - See Audit Guide for Credit 1.2b criteria","-"))</f>
        <v>-</v>
      </c>
      <c r="D29" s="2" t="str">
        <f t="shared" si="1"/>
        <v>-</v>
      </c>
      <c r="G29" s="2" t="str">
        <f t="shared" si="0"/>
        <v xml:space="preserve"> </v>
      </c>
    </row>
    <row r="30" spans="1:7" x14ac:dyDescent="0.25">
      <c r="A30" s="7"/>
      <c r="B30" s="6"/>
      <c r="C30" s="6"/>
      <c r="D30" s="2" t="str">
        <f t="shared" si="1"/>
        <v>-</v>
      </c>
      <c r="G30" s="2" t="str">
        <f t="shared" si="0"/>
        <v xml:space="preserve"> </v>
      </c>
    </row>
    <row r="31" spans="1:7" x14ac:dyDescent="0.25">
      <c r="A31" s="2"/>
      <c r="B31"/>
      <c r="D31" s="2" t="str">
        <f t="shared" si="1"/>
        <v>-</v>
      </c>
      <c r="G31" s="2" t="str">
        <f t="shared" si="0"/>
        <v xml:space="preserve"> </v>
      </c>
    </row>
    <row r="32" spans="1:7" s="12" customFormat="1" ht="23.25" customHeight="1" collapsed="1" x14ac:dyDescent="0.25">
      <c r="A32" s="18" t="str">
        <f>IF(SUM(D33)&gt;0,"OK"," ")</f>
        <v xml:space="preserve"> </v>
      </c>
      <c r="B32" s="10" t="s">
        <v>20</v>
      </c>
      <c r="D32" s="2"/>
      <c r="F32" s="12">
        <f>IF(A32="OK",1,0)</f>
        <v>0</v>
      </c>
      <c r="G32" s="2" t="str">
        <f t="shared" si="0"/>
        <v xml:space="preserve"> </v>
      </c>
    </row>
    <row r="33" spans="1:7" hidden="1" outlineLevel="1" x14ac:dyDescent="0.25">
      <c r="A33" s="26" t="s">
        <v>4</v>
      </c>
      <c r="B33" t="s">
        <v>21</v>
      </c>
      <c r="C33" t="str">
        <f>IF(A33="Yes","You appear to meet the criteria for pass - please provide evidence of compliance with the requirements - See Audit Guide",IF(A33="No","Not compliant - develop required policy and processes - See audit Guide for Credit 1.3 criteria","-"))</f>
        <v>-</v>
      </c>
      <c r="D33" s="2" t="str">
        <f>IF(A33="Yes",1,"-")</f>
        <v>-</v>
      </c>
      <c r="G33" s="2" t="str">
        <f t="shared" si="0"/>
        <v xml:space="preserve"> </v>
      </c>
    </row>
    <row r="34" spans="1:7" x14ac:dyDescent="0.25">
      <c r="A34" s="7"/>
      <c r="B34" s="6"/>
      <c r="C34" s="6"/>
      <c r="D34" s="2" t="str">
        <f>IF(A34="Yes",1,"-")</f>
        <v>-</v>
      </c>
      <c r="G34" s="2" t="str">
        <f t="shared" si="0"/>
        <v xml:space="preserve"> </v>
      </c>
    </row>
    <row r="35" spans="1:7" x14ac:dyDescent="0.25">
      <c r="A35" s="2"/>
      <c r="B35"/>
      <c r="G35" s="2" t="str">
        <f t="shared" si="0"/>
        <v xml:space="preserve"> </v>
      </c>
    </row>
    <row r="36" spans="1:7" s="12" customFormat="1" ht="23.25" customHeight="1" collapsed="1" x14ac:dyDescent="0.25">
      <c r="A36" s="20" t="str">
        <f>IF(SUM(D37:D43)&gt;0,"OK","")</f>
        <v/>
      </c>
      <c r="B36" s="10" t="s">
        <v>44</v>
      </c>
      <c r="D36" s="37" t="str">
        <f>(IF(SUM(D37:D43)&gt;0,1," "))</f>
        <v xml:space="preserve"> </v>
      </c>
      <c r="F36" s="12">
        <f>IF(A36="OK",1,0)</f>
        <v>0</v>
      </c>
      <c r="G36" s="2" t="str">
        <f t="shared" si="0"/>
        <v xml:space="preserve"> </v>
      </c>
    </row>
    <row r="37" spans="1:7" hidden="1" outlineLevel="1" x14ac:dyDescent="0.25">
      <c r="A37" s="26" t="s">
        <v>4</v>
      </c>
      <c r="B37" t="s">
        <v>16</v>
      </c>
      <c r="C37" t="str">
        <f>IF(A37="Yes","Congratulations you have everything required to pass Credit 2.1 - provide a copy of your certification as evidence",IF(A37="No","Refer below",""))</f>
        <v/>
      </c>
      <c r="D37" s="2" t="str">
        <f t="shared" ref="D37:D43" si="2">IF(A37="Yes",1,"-")</f>
        <v>-</v>
      </c>
      <c r="G37" s="2" t="str">
        <f t="shared" si="0"/>
        <v xml:space="preserve"> </v>
      </c>
    </row>
    <row r="38" spans="1:7" hidden="1" outlineLevel="1" x14ac:dyDescent="0.25">
      <c r="A38" s="2"/>
      <c r="B38" s="1" t="s">
        <v>2</v>
      </c>
      <c r="D38" s="2" t="str">
        <f t="shared" si="2"/>
        <v>-</v>
      </c>
      <c r="G38" s="2" t="str">
        <f t="shared" si="0"/>
        <v xml:space="preserve"> </v>
      </c>
    </row>
    <row r="39" spans="1:7" hidden="1" outlineLevel="1" x14ac:dyDescent="0.25">
      <c r="A39" s="26" t="s">
        <v>4</v>
      </c>
      <c r="B39" t="s">
        <v>17</v>
      </c>
      <c r="C39" t="str">
        <f>IF(A39="Yes","Congratulations you have everything required to pass Credit 2.1 - provide a copy of your certification as evidence",IF(A39="No","Refer below",""))</f>
        <v/>
      </c>
      <c r="D39" s="2" t="str">
        <f t="shared" si="2"/>
        <v>-</v>
      </c>
      <c r="G39" s="2" t="str">
        <f t="shared" si="0"/>
        <v xml:space="preserve"> </v>
      </c>
    </row>
    <row r="40" spans="1:7" hidden="1" outlineLevel="1" x14ac:dyDescent="0.25">
      <c r="A40" s="2"/>
      <c r="B40" s="1" t="s">
        <v>2</v>
      </c>
      <c r="D40" s="2" t="str">
        <f t="shared" si="2"/>
        <v>-</v>
      </c>
      <c r="G40" s="2" t="str">
        <f t="shared" si="0"/>
        <v xml:space="preserve"> </v>
      </c>
    </row>
    <row r="41" spans="1:7" hidden="1" outlineLevel="1" x14ac:dyDescent="0.25">
      <c r="A41" s="26" t="s">
        <v>4</v>
      </c>
      <c r="B41" t="s">
        <v>18</v>
      </c>
      <c r="C41" t="str">
        <f>IF(A41="Yes","Congratulations you have everything required to pass Credit 2.1 - provide a copy of your certification as evidence",IF(A41="No","Refer below",""))</f>
        <v/>
      </c>
      <c r="D41" s="2" t="str">
        <f t="shared" si="2"/>
        <v>-</v>
      </c>
      <c r="G41" s="2" t="str">
        <f t="shared" si="0"/>
        <v xml:space="preserve"> </v>
      </c>
    </row>
    <row r="42" spans="1:7" hidden="1" outlineLevel="1" x14ac:dyDescent="0.25">
      <c r="A42" s="2"/>
      <c r="B42" s="1" t="s">
        <v>2</v>
      </c>
      <c r="D42" s="2" t="str">
        <f t="shared" si="2"/>
        <v>-</v>
      </c>
      <c r="G42" s="2" t="str">
        <f t="shared" si="0"/>
        <v xml:space="preserve"> </v>
      </c>
    </row>
    <row r="43" spans="1:7" hidden="1" outlineLevel="1" x14ac:dyDescent="0.25">
      <c r="A43" s="26" t="s">
        <v>4</v>
      </c>
      <c r="B43" t="s">
        <v>19</v>
      </c>
      <c r="C43" t="str">
        <f>IF(A43="Yes","Please provide evidence that your Environmental Management system contains the required policies and staff are trained - see Audit Guide",IF(A43="No","If none of the above, and no documented EMS, or the EMS doesn't meet the standard - Not Compliant - develop required policies - See Audit Guide",""))</f>
        <v/>
      </c>
      <c r="D43" s="2" t="str">
        <f t="shared" si="2"/>
        <v>-</v>
      </c>
      <c r="G43" s="2" t="str">
        <f t="shared" si="0"/>
        <v xml:space="preserve"> </v>
      </c>
    </row>
    <row r="44" spans="1:7" hidden="1" outlineLevel="1" x14ac:dyDescent="0.25">
      <c r="A44" s="2"/>
      <c r="B44"/>
      <c r="G44" s="2" t="str">
        <f t="shared" si="0"/>
        <v xml:space="preserve"> </v>
      </c>
    </row>
    <row r="45" spans="1:7" x14ac:dyDescent="0.25">
      <c r="A45" s="7"/>
      <c r="B45" s="6"/>
      <c r="C45" s="6"/>
      <c r="G45" s="2" t="str">
        <f t="shared" si="0"/>
        <v xml:space="preserve"> </v>
      </c>
    </row>
    <row r="46" spans="1:7" x14ac:dyDescent="0.25">
      <c r="A46" s="2"/>
      <c r="B46"/>
      <c r="G46" s="2" t="str">
        <f t="shared" si="0"/>
        <v xml:space="preserve"> </v>
      </c>
    </row>
    <row r="47" spans="1:7" s="12" customFormat="1" ht="23.25" customHeight="1" collapsed="1" x14ac:dyDescent="0.25">
      <c r="A47" s="18" t="str">
        <f>IF(SUM(D48:D55)&gt;0,"OK"," ")</f>
        <v xml:space="preserve"> </v>
      </c>
      <c r="B47" s="17" t="s">
        <v>22</v>
      </c>
      <c r="D47" s="2"/>
      <c r="F47" s="12">
        <f>IF(A47="OK",1,0)</f>
        <v>0</v>
      </c>
      <c r="G47" s="2" t="str">
        <f t="shared" si="0"/>
        <v xml:space="preserve"> </v>
      </c>
    </row>
    <row r="48" spans="1:7" hidden="1" outlineLevel="1" x14ac:dyDescent="0.25">
      <c r="A48" s="26" t="s">
        <v>4</v>
      </c>
      <c r="B48" t="s">
        <v>10</v>
      </c>
      <c r="C48" t="str">
        <f>IF(A48="Yes","Congratulations you have everything required to pass Credit 1.2b - provide a copy of your certification as evidence",IF(A48="No","Refer below","-"))</f>
        <v>-</v>
      </c>
      <c r="D48" s="2" t="str">
        <f t="shared" ref="D48:D55" si="3">IF(A48="Yes",1,"-")</f>
        <v>-</v>
      </c>
      <c r="G48" s="2" t="str">
        <f t="shared" si="0"/>
        <v xml:space="preserve"> </v>
      </c>
    </row>
    <row r="49" spans="1:7" hidden="1" outlineLevel="1" x14ac:dyDescent="0.25">
      <c r="A49" s="2"/>
      <c r="B49" s="1" t="s">
        <v>2</v>
      </c>
      <c r="D49" s="2" t="str">
        <f t="shared" si="3"/>
        <v>-</v>
      </c>
      <c r="G49" s="2" t="str">
        <f t="shared" si="0"/>
        <v xml:space="preserve"> </v>
      </c>
    </row>
    <row r="50" spans="1:7" hidden="1" outlineLevel="1" x14ac:dyDescent="0.25">
      <c r="A50" s="26" t="s">
        <v>4</v>
      </c>
      <c r="B50" t="s">
        <v>13</v>
      </c>
      <c r="C50" t="str">
        <f>IF(A50="Yes","Congratulations you have everything required to pass Credit 1.2b - provide a copy of your certification as evidence",IF(A50="No","Refer below","-"))</f>
        <v>-</v>
      </c>
      <c r="D50" s="2" t="str">
        <f t="shared" si="3"/>
        <v>-</v>
      </c>
      <c r="G50" s="2" t="str">
        <f t="shared" si="0"/>
        <v xml:space="preserve"> </v>
      </c>
    </row>
    <row r="51" spans="1:7" hidden="1" outlineLevel="1" x14ac:dyDescent="0.25">
      <c r="A51" s="2"/>
      <c r="B51" s="1" t="s">
        <v>2</v>
      </c>
      <c r="D51" s="2" t="str">
        <f t="shared" si="3"/>
        <v>-</v>
      </c>
      <c r="G51" s="2" t="str">
        <f t="shared" si="0"/>
        <v xml:space="preserve"> </v>
      </c>
    </row>
    <row r="52" spans="1:7" hidden="1" outlineLevel="1" x14ac:dyDescent="0.25">
      <c r="A52" s="26" t="s">
        <v>4</v>
      </c>
      <c r="B52" t="s">
        <v>14</v>
      </c>
      <c r="C52" t="str">
        <f>IF(A52="Yes","Congratulations you have everything required to pass Credit 1.2b - provide a copy of your certification as evidence",IF(A52="No","Refer below","-"))</f>
        <v>-</v>
      </c>
      <c r="D52" s="2" t="str">
        <f t="shared" si="3"/>
        <v>-</v>
      </c>
      <c r="G52" s="2" t="str">
        <f t="shared" si="0"/>
        <v xml:space="preserve"> </v>
      </c>
    </row>
    <row r="53" spans="1:7" hidden="1" outlineLevel="1" x14ac:dyDescent="0.25">
      <c r="A53" s="2"/>
      <c r="B53" s="1" t="s">
        <v>2</v>
      </c>
      <c r="D53" s="2" t="str">
        <f t="shared" si="3"/>
        <v>-</v>
      </c>
      <c r="G53" s="2" t="str">
        <f t="shared" si="0"/>
        <v xml:space="preserve"> </v>
      </c>
    </row>
    <row r="54" spans="1:7" hidden="1" outlineLevel="1" x14ac:dyDescent="0.25">
      <c r="A54" s="26" t="s">
        <v>4</v>
      </c>
      <c r="B54" t="s">
        <v>15</v>
      </c>
      <c r="C54" t="str">
        <f>IF(A54="Yes","Please provide evidence that your H&amp;S system contains the required policies and staff are trained - see Audit Guide",IF(A54="No","If no documented policy or none of the above -Not Compliant - develop required policies - See Audit Guide for Credit 3.2 criteria","-"))</f>
        <v>-</v>
      </c>
      <c r="D54" s="2" t="str">
        <f t="shared" si="3"/>
        <v>-</v>
      </c>
      <c r="G54" s="2" t="str">
        <f t="shared" si="0"/>
        <v xml:space="preserve"> </v>
      </c>
    </row>
    <row r="55" spans="1:7" x14ac:dyDescent="0.25">
      <c r="A55" s="7"/>
      <c r="B55" s="6"/>
      <c r="C55" s="6"/>
      <c r="D55" s="2" t="str">
        <f t="shared" si="3"/>
        <v>-</v>
      </c>
      <c r="G55" s="2" t="str">
        <f t="shared" si="0"/>
        <v xml:space="preserve"> </v>
      </c>
    </row>
    <row r="56" spans="1:7" x14ac:dyDescent="0.25">
      <c r="A56" s="2"/>
      <c r="B56"/>
      <c r="G56" s="2" t="str">
        <f t="shared" si="0"/>
        <v xml:space="preserve"> </v>
      </c>
    </row>
    <row r="57" spans="1:7" s="12" customFormat="1" ht="23.25" customHeight="1" collapsed="1" x14ac:dyDescent="0.25">
      <c r="A57" s="18" t="str">
        <f>IF(D58=1,"OK",IF(SUM(E62:E90)=5,"OK"," "))</f>
        <v xml:space="preserve"> </v>
      </c>
      <c r="B57" s="107" t="s">
        <v>23</v>
      </c>
      <c r="C57" s="108"/>
      <c r="D57" s="2"/>
      <c r="F57" s="12">
        <f>IF(A57="OK",1,0)</f>
        <v>0</v>
      </c>
      <c r="G57" s="2" t="str">
        <f t="shared" si="0"/>
        <v xml:space="preserve"> </v>
      </c>
    </row>
    <row r="58" spans="1:7" hidden="1" outlineLevel="1" x14ac:dyDescent="0.25">
      <c r="A58" s="26" t="s">
        <v>4</v>
      </c>
      <c r="B58" s="105" t="s">
        <v>40</v>
      </c>
      <c r="C58" s="105" t="str">
        <f>IF(A58="Yes","To enact the grace period you need to show evidence that you have reached out to your steel suppliers for the required evidence on the prescribed form",IF(A58="No","Refer below if grace period not invoked and respond to: 4.1a/4.1b/4.1c/4.1d","-"))</f>
        <v>-</v>
      </c>
      <c r="D58" s="2" t="str">
        <f>IF(A58="Yes",1," ")</f>
        <v xml:space="preserve"> </v>
      </c>
      <c r="G58" s="2" t="str">
        <f t="shared" si="0"/>
        <v xml:space="preserve"> </v>
      </c>
    </row>
    <row r="59" spans="1:7" hidden="1" outlineLevel="1" x14ac:dyDescent="0.25">
      <c r="A59" s="2"/>
      <c r="B59" s="109" t="s">
        <v>31</v>
      </c>
      <c r="C59" s="105"/>
      <c r="D59" s="2" t="str">
        <f>IF(A63="Yes",1,"-")</f>
        <v>-</v>
      </c>
      <c r="G59" s="2" t="str">
        <f t="shared" si="0"/>
        <v xml:space="preserve"> </v>
      </c>
    </row>
    <row r="60" spans="1:7" hidden="1" outlineLevel="1" x14ac:dyDescent="0.25">
      <c r="A60" s="13" t="s">
        <v>2</v>
      </c>
      <c r="G60" s="2" t="str">
        <f t="shared" si="0"/>
        <v xml:space="preserve"> </v>
      </c>
    </row>
    <row r="61" spans="1:7" hidden="1" outlineLevel="1" x14ac:dyDescent="0.25">
      <c r="A61" s="2"/>
      <c r="B61" s="1"/>
    </row>
    <row r="62" spans="1:7" ht="15.75" hidden="1" outlineLevel="1" x14ac:dyDescent="0.25">
      <c r="A62" s="19" t="str">
        <f>IF(E62&gt;0,"OK"," ")</f>
        <v xml:space="preserve"> </v>
      </c>
      <c r="B62" s="110" t="s">
        <v>28</v>
      </c>
      <c r="C62" s="4" t="s">
        <v>118</v>
      </c>
      <c r="E62" s="2">
        <f>IF(SUM(D63:D67)&gt;0,1,0)</f>
        <v>0</v>
      </c>
      <c r="G62" s="2" t="str">
        <f t="shared" si="0"/>
        <v xml:space="preserve"> </v>
      </c>
    </row>
    <row r="63" spans="1:7" hidden="1" outlineLevel="1" x14ac:dyDescent="0.25">
      <c r="A63" s="26" t="s">
        <v>4</v>
      </c>
      <c r="B63" t="s">
        <v>24</v>
      </c>
      <c r="C63" t="str">
        <f>IF(A63="Yes","You appear to met the criteria for a pass - please provide evidence of supplier certifications and % purchases from those suppliers compared to total",IF(A63="No","Refer below","-"))</f>
        <v>-</v>
      </c>
      <c r="D63" s="2" t="str">
        <f>IF(A63="Yes",1,"-")</f>
        <v>-</v>
      </c>
      <c r="G63" s="2" t="str">
        <f t="shared" si="0"/>
        <v xml:space="preserve"> </v>
      </c>
    </row>
    <row r="64" spans="1:7" hidden="1" outlineLevel="1" x14ac:dyDescent="0.25">
      <c r="A64" s="2"/>
      <c r="B64" s="1" t="s">
        <v>2</v>
      </c>
      <c r="G64" s="2" t="str">
        <f t="shared" si="0"/>
        <v xml:space="preserve"> </v>
      </c>
    </row>
    <row r="65" spans="1:7" hidden="1" outlineLevel="1" x14ac:dyDescent="0.25">
      <c r="A65" s="26" t="s">
        <v>4</v>
      </c>
      <c r="B65" t="s">
        <v>30</v>
      </c>
      <c r="C65" t="str">
        <f>IF(A65="Yes","Provide evidence of %ge and EPDs compliant with EN15804",IF(A65="No","Refer below","-"))</f>
        <v>-</v>
      </c>
      <c r="D65" s="2" t="str">
        <f>IF(A65="Yes",1,"-")</f>
        <v>-</v>
      </c>
      <c r="G65" s="2" t="str">
        <f t="shared" si="0"/>
        <v xml:space="preserve"> </v>
      </c>
    </row>
    <row r="66" spans="1:7" hidden="1" outlineLevel="1" x14ac:dyDescent="0.25">
      <c r="A66" s="2"/>
      <c r="B66" s="1" t="s">
        <v>2</v>
      </c>
      <c r="G66" s="2" t="str">
        <f t="shared" si="0"/>
        <v xml:space="preserve"> </v>
      </c>
    </row>
    <row r="67" spans="1:7" hidden="1" outlineLevel="1" x14ac:dyDescent="0.25">
      <c r="A67" s="26" t="s">
        <v>4</v>
      </c>
      <c r="B67" t="s">
        <v>27</v>
      </c>
      <c r="C67" t="str">
        <f>IF(A67="Yes","You appear to meet the criteria for pass - please provide evidence of compliance with the requirements - See Audit Guide",IF(A67="No","If response is 'no' to all options under Credit 4.1a - Non Compliant - refer to Audit Guide","-"))</f>
        <v>-</v>
      </c>
      <c r="D67" s="2" t="str">
        <f>IF(A67="Yes",1,"-")</f>
        <v>-</v>
      </c>
      <c r="G67" s="2" t="str">
        <f t="shared" si="0"/>
        <v xml:space="preserve"> </v>
      </c>
    </row>
    <row r="68" spans="1:7" hidden="1" outlineLevel="1" x14ac:dyDescent="0.25">
      <c r="A68" s="5"/>
      <c r="B68"/>
    </row>
    <row r="69" spans="1:7" ht="15.75" hidden="1" outlineLevel="1" x14ac:dyDescent="0.25">
      <c r="A69" s="21" t="str">
        <f>IF(E69&gt;0,"OK"," ")</f>
        <v xml:space="preserve"> </v>
      </c>
      <c r="B69" s="110" t="s">
        <v>29</v>
      </c>
      <c r="C69" s="4"/>
      <c r="E69" s="2">
        <f>IF(SUM(D70:D72)&gt;0,1,0)</f>
        <v>0</v>
      </c>
      <c r="G69" s="2" t="str">
        <f t="shared" si="0"/>
        <v xml:space="preserve"> </v>
      </c>
    </row>
    <row r="70" spans="1:7" hidden="1" outlineLevel="1" x14ac:dyDescent="0.25">
      <c r="A70" s="26" t="s">
        <v>4</v>
      </c>
      <c r="B70" t="s">
        <v>25</v>
      </c>
      <c r="C70" t="str">
        <f>IF(A70="Yes","You appear to met the criteria for a pass - please provide evidence of supplier certifications and % purchases from those suppliers compared to total",IF(A70="No","Refer below","-"))</f>
        <v>-</v>
      </c>
      <c r="D70" s="2" t="str">
        <f>IF(A70="Yes",1,"-")</f>
        <v>-</v>
      </c>
      <c r="G70" s="2" t="str">
        <f t="shared" si="0"/>
        <v xml:space="preserve"> </v>
      </c>
    </row>
    <row r="71" spans="1:7" hidden="1" outlineLevel="1" x14ac:dyDescent="0.25">
      <c r="A71" s="2"/>
      <c r="B71" s="1" t="s">
        <v>2</v>
      </c>
      <c r="D71" s="2" t="str">
        <f>IF(A71="Yes",1,"-")</f>
        <v>-</v>
      </c>
      <c r="G71" s="2" t="str">
        <f t="shared" si="0"/>
        <v xml:space="preserve"> </v>
      </c>
    </row>
    <row r="72" spans="1:7" hidden="1" outlineLevel="1" x14ac:dyDescent="0.25">
      <c r="A72" s="26" t="s">
        <v>4</v>
      </c>
      <c r="B72" s="6" t="s">
        <v>26</v>
      </c>
      <c r="C72" s="6" t="str">
        <f>IF(A72="Yes","You appear to met the criteria for a pass - please provide evidence of supplier compliance as per Credit 4.1b in the Audit Guide", IF(A72="No","If 'no' to both options for Credit 4.1b - Non Compliant - refer to Audit guide","-"))</f>
        <v>-</v>
      </c>
      <c r="D72" s="2" t="str">
        <f>IF(A72="Yes",1,"-")</f>
        <v>-</v>
      </c>
      <c r="G72" s="2" t="str">
        <f t="shared" si="0"/>
        <v xml:space="preserve"> </v>
      </c>
    </row>
    <row r="73" spans="1:7" hidden="1" outlineLevel="1" x14ac:dyDescent="0.25">
      <c r="A73" s="2"/>
      <c r="B73"/>
    </row>
    <row r="74" spans="1:7" ht="15.75" hidden="1" outlineLevel="1" x14ac:dyDescent="0.25">
      <c r="A74" s="22" t="str">
        <f>IF(E74&gt;0,"OK"," ")</f>
        <v xml:space="preserve"> </v>
      </c>
      <c r="B74" s="111" t="s">
        <v>32</v>
      </c>
      <c r="E74" s="2">
        <f>IF(SUM(D75:D77)&gt;0,1,0)</f>
        <v>0</v>
      </c>
      <c r="G74" s="2" t="str">
        <f t="shared" si="0"/>
        <v xml:space="preserve"> </v>
      </c>
    </row>
    <row r="75" spans="1:7" hidden="1" outlineLevel="1" x14ac:dyDescent="0.25">
      <c r="A75" s="26" t="s">
        <v>4</v>
      </c>
      <c r="B75" t="s">
        <v>24</v>
      </c>
      <c r="C75" t="str">
        <f>IF(A75="Yes","You appear to met the criteria for a pass - please provide evidence of supplier certifications and % purchases from those suppliers compared to total",IF(A75="No","Refer below","-"))</f>
        <v>-</v>
      </c>
      <c r="D75" s="2" t="str">
        <f>IF(A75="Yes",1,"-")</f>
        <v>-</v>
      </c>
      <c r="G75" s="2" t="str">
        <f t="shared" si="0"/>
        <v xml:space="preserve"> </v>
      </c>
    </row>
    <row r="76" spans="1:7" hidden="1" outlineLevel="1" x14ac:dyDescent="0.25">
      <c r="A76" s="2"/>
      <c r="B76" s="1" t="s">
        <v>2</v>
      </c>
      <c r="D76" s="2" t="str">
        <f>IF(A76="Yes",1,"-")</f>
        <v>-</v>
      </c>
      <c r="G76" s="2" t="str">
        <f t="shared" si="0"/>
        <v xml:space="preserve"> </v>
      </c>
    </row>
    <row r="77" spans="1:7" hidden="1" outlineLevel="1" x14ac:dyDescent="0.25">
      <c r="A77" s="26" t="s">
        <v>4</v>
      </c>
      <c r="B77" s="6" t="s">
        <v>33</v>
      </c>
      <c r="C77" s="6" t="str">
        <f>IF(A77="Yes","You appear to met the criteria for a pass - please provide evidence of supplier certifications and % purchases from those suppliers compared to total",IF(A77="No","If 'no' to both options for Credit 4.1c - Non Compliant - refer to Audit Guide","-"))</f>
        <v>-</v>
      </c>
      <c r="D77" s="2" t="str">
        <f>IF(A77="Yes",1,"-")</f>
        <v>-</v>
      </c>
      <c r="G77" s="2" t="str">
        <f t="shared" ref="G77:G95" si="4">IF(F77&gt;0,"Pass"," ")</f>
        <v xml:space="preserve"> </v>
      </c>
    </row>
    <row r="78" spans="1:7" hidden="1" outlineLevel="1" x14ac:dyDescent="0.25">
      <c r="A78" s="2"/>
      <c r="B78"/>
    </row>
    <row r="79" spans="1:7" ht="15.75" hidden="1" outlineLevel="1" x14ac:dyDescent="0.25">
      <c r="A79" s="22" t="str">
        <f>IF(E79&gt;0,"OK"," ")</f>
        <v xml:space="preserve"> </v>
      </c>
      <c r="B79" s="111" t="s">
        <v>34</v>
      </c>
      <c r="C79" s="25"/>
      <c r="E79" s="2">
        <f>IF(SUM(D80:D84)&gt;0,1,0)</f>
        <v>0</v>
      </c>
      <c r="G79" s="2" t="str">
        <f t="shared" si="4"/>
        <v xml:space="preserve"> </v>
      </c>
    </row>
    <row r="80" spans="1:7" hidden="1" outlineLevel="1" x14ac:dyDescent="0.25">
      <c r="A80" s="26" t="s">
        <v>4</v>
      </c>
      <c r="B80" t="str">
        <f>B75</f>
        <v>The suppliers of 70% of our steel purchases have ASI or SSC RPP certification</v>
      </c>
      <c r="C80" t="str">
        <f>IF(A80="Yes","You appear to met the criteria for a pass - please provide evidence of supplier certifications and % purchases from those suppliers compared to total",IF(A80="No","Refer below","-"))</f>
        <v>-</v>
      </c>
      <c r="D80" s="2" t="str">
        <f>IF(A80="Yes",1,"-")</f>
        <v>-</v>
      </c>
      <c r="G80" s="2" t="str">
        <f t="shared" si="4"/>
        <v xml:space="preserve"> </v>
      </c>
    </row>
    <row r="81" spans="1:7" hidden="1" outlineLevel="1" x14ac:dyDescent="0.25">
      <c r="A81" s="2"/>
      <c r="B81" s="1" t="s">
        <v>2</v>
      </c>
      <c r="D81" s="2" t="str">
        <f>IF(A81="Yes",1,"-")</f>
        <v>-</v>
      </c>
      <c r="G81" s="2" t="str">
        <f t="shared" si="4"/>
        <v xml:space="preserve"> </v>
      </c>
    </row>
    <row r="82" spans="1:7" hidden="1" outlineLevel="1" x14ac:dyDescent="0.25">
      <c r="A82" s="26" t="s">
        <v>4</v>
      </c>
      <c r="B82" t="s">
        <v>35</v>
      </c>
      <c r="C82" t="str">
        <f>IF(A82="Yes","You appear to met the criteria for a pass - please provide evidence of supplier water use reductions and % purchases from those suppliers compared to total",IF(A82="No","Refer below","-"))</f>
        <v>-</v>
      </c>
      <c r="D82" s="2" t="str">
        <f>IF(A82="Yes",1,"-")</f>
        <v>-</v>
      </c>
      <c r="G82" s="2" t="str">
        <f t="shared" si="4"/>
        <v xml:space="preserve"> </v>
      </c>
    </row>
    <row r="83" spans="1:7" hidden="1" outlineLevel="1" x14ac:dyDescent="0.25">
      <c r="A83" s="2"/>
      <c r="B83" s="1" t="s">
        <v>2</v>
      </c>
      <c r="D83" s="2" t="str">
        <f>IF(A83="Yes",1,"-")</f>
        <v>-</v>
      </c>
      <c r="G83" s="2" t="str">
        <f t="shared" si="4"/>
        <v xml:space="preserve"> </v>
      </c>
    </row>
    <row r="84" spans="1:7" hidden="1" outlineLevel="1" x14ac:dyDescent="0.25">
      <c r="A84" s="26" t="s">
        <v>4</v>
      </c>
      <c r="B84" s="6" t="s">
        <v>36</v>
      </c>
      <c r="C84" s="6" t="str">
        <f>IF(A84="Yes","You appear to met the criteria for a pass - please provide evidence of supplier certifications and % purchases from those suppliers compared to total",IF(A84="No","If 'no' to all options for Credit 4.1d - Non Compliant - refer to Audit Guide","-"))</f>
        <v>-</v>
      </c>
      <c r="D84" s="2" t="str">
        <f>IF(A84="Yes",1,"-")</f>
        <v>-</v>
      </c>
      <c r="G84" s="2" t="str">
        <f t="shared" si="4"/>
        <v xml:space="preserve"> </v>
      </c>
    </row>
    <row r="85" spans="1:7" hidden="1" outlineLevel="1" x14ac:dyDescent="0.25">
      <c r="A85" s="2"/>
      <c r="B85"/>
    </row>
    <row r="86" spans="1:7" ht="15.75" hidden="1" outlineLevel="1" x14ac:dyDescent="0.25">
      <c r="A86" s="22" t="str">
        <f>IF(E86&gt;0,"OK"," ")</f>
        <v xml:space="preserve"> </v>
      </c>
      <c r="B86" s="111" t="s">
        <v>38</v>
      </c>
      <c r="E86" s="2">
        <f>IF(SUM(D87:D93)&gt;0,1,0)</f>
        <v>0</v>
      </c>
      <c r="G86" s="2" t="str">
        <f t="shared" si="4"/>
        <v xml:space="preserve"> </v>
      </c>
    </row>
    <row r="87" spans="1:7" hidden="1" outlineLevel="1" x14ac:dyDescent="0.25">
      <c r="A87" s="26" t="s">
        <v>4</v>
      </c>
      <c r="B87" t="s">
        <v>42</v>
      </c>
      <c r="C87" t="str">
        <f>IF(A87="Yes","Congratulations you have everything required to pass Credit 4.1e -  you will need a copy of your certification as evidence",IF(A10="No","Refer below","-"))</f>
        <v>-</v>
      </c>
      <c r="D87" s="2" t="str">
        <f t="shared" ref="D87:D93" si="5">IF(A87="Yes",1,"-")</f>
        <v>-</v>
      </c>
      <c r="G87" s="2" t="str">
        <f t="shared" si="4"/>
        <v xml:space="preserve"> </v>
      </c>
    </row>
    <row r="88" spans="1:7" hidden="1" outlineLevel="1" x14ac:dyDescent="0.25">
      <c r="A88" s="2"/>
      <c r="B88" s="1" t="s">
        <v>2</v>
      </c>
      <c r="D88" s="2" t="str">
        <f t="shared" si="5"/>
        <v>-</v>
      </c>
      <c r="G88" s="2" t="str">
        <f t="shared" si="4"/>
        <v xml:space="preserve"> </v>
      </c>
    </row>
    <row r="89" spans="1:7" hidden="1" outlineLevel="1" x14ac:dyDescent="0.25">
      <c r="A89" s="26" t="s">
        <v>4</v>
      </c>
      <c r="B89" t="s">
        <v>39</v>
      </c>
      <c r="C89" t="str">
        <f>IF(A89="Yes","Congratulations you have everything required to pass Credit 4.1e -  you will need a copy of your certification as evidence",IF(A10="No","Refer below","-"))</f>
        <v>-</v>
      </c>
      <c r="D89" s="2" t="str">
        <f t="shared" si="5"/>
        <v>-</v>
      </c>
      <c r="G89" s="2" t="str">
        <f t="shared" si="4"/>
        <v xml:space="preserve"> </v>
      </c>
    </row>
    <row r="90" spans="1:7" hidden="1" outlineLevel="1" x14ac:dyDescent="0.25">
      <c r="A90" s="2"/>
      <c r="B90" s="1" t="s">
        <v>2</v>
      </c>
      <c r="D90" s="2" t="str">
        <f t="shared" si="5"/>
        <v>-</v>
      </c>
      <c r="G90" s="2" t="str">
        <f t="shared" si="4"/>
        <v xml:space="preserve"> </v>
      </c>
    </row>
    <row r="91" spans="1:7" hidden="1" outlineLevel="1" x14ac:dyDescent="0.25">
      <c r="A91" s="26" t="s">
        <v>4</v>
      </c>
      <c r="B91" t="s">
        <v>41</v>
      </c>
      <c r="C91" t="str">
        <f>IF(A91="Yes","Congratulations you have everything required to pass Credit 4.1e -  you will need a copy of your certification as evidence",IF(A10="No","Refer below","-"))</f>
        <v>-</v>
      </c>
      <c r="D91" s="2" t="str">
        <f t="shared" si="5"/>
        <v>-</v>
      </c>
      <c r="G91" s="2" t="str">
        <f t="shared" si="4"/>
        <v xml:space="preserve"> </v>
      </c>
    </row>
    <row r="92" spans="1:7" hidden="1" outlineLevel="1" x14ac:dyDescent="0.25">
      <c r="A92" s="2"/>
      <c r="B92" s="1" t="s">
        <v>2</v>
      </c>
      <c r="D92" s="2" t="str">
        <f t="shared" si="5"/>
        <v>-</v>
      </c>
      <c r="G92" s="2" t="str">
        <f t="shared" si="4"/>
        <v xml:space="preserve"> </v>
      </c>
    </row>
    <row r="93" spans="1:7" hidden="1" outlineLevel="1" x14ac:dyDescent="0.25">
      <c r="A93" s="26" t="s">
        <v>4</v>
      </c>
      <c r="B93" t="s">
        <v>43</v>
      </c>
      <c r="C93" t="str">
        <f>IF(A93="Yes","You appear to met the criteria for a pass - please provide evidence of supplier certifications and % purchases from those suppliers compared to total",IF(A93="No","If 'no' to all options for Credit 4.1e - Non Compliant - refer to Audit Guide","-"))</f>
        <v>-</v>
      </c>
      <c r="D93" s="2" t="str">
        <f t="shared" si="5"/>
        <v>-</v>
      </c>
      <c r="G93" s="2" t="str">
        <f t="shared" si="4"/>
        <v xml:space="preserve"> </v>
      </c>
    </row>
    <row r="94" spans="1:7" x14ac:dyDescent="0.25">
      <c r="A94" s="7"/>
      <c r="B94" s="6"/>
      <c r="C94" s="6"/>
      <c r="G94" s="2" t="str">
        <f t="shared" si="4"/>
        <v xml:space="preserve"> </v>
      </c>
    </row>
    <row r="95" spans="1:7" x14ac:dyDescent="0.25">
      <c r="F95" s="13">
        <f>SUM(F9:F94)</f>
        <v>0</v>
      </c>
      <c r="G95" s="2" t="str">
        <f t="shared" si="4"/>
        <v xml:space="preserve"> </v>
      </c>
    </row>
    <row r="97" spans="1:3" x14ac:dyDescent="0.25">
      <c r="A97" t="s">
        <v>101</v>
      </c>
    </row>
    <row r="98" spans="1:3" x14ac:dyDescent="0.25">
      <c r="A98" s="101"/>
      <c r="B98" s="102"/>
      <c r="C98" s="101"/>
    </row>
    <row r="99" spans="1:3" x14ac:dyDescent="0.25">
      <c r="A99" s="101"/>
      <c r="B99" s="102"/>
      <c r="C99" s="101"/>
    </row>
    <row r="100" spans="1:3" x14ac:dyDescent="0.25">
      <c r="A100" s="101"/>
      <c r="B100" s="102"/>
      <c r="C100" s="101"/>
    </row>
    <row r="101" spans="1:3" x14ac:dyDescent="0.25">
      <c r="A101" s="101"/>
      <c r="B101" s="102"/>
      <c r="C101" s="101"/>
    </row>
    <row r="102" spans="1:3" x14ac:dyDescent="0.25">
      <c r="A102" s="101"/>
      <c r="B102" s="102"/>
      <c r="C102" s="101"/>
    </row>
    <row r="103" spans="1:3" x14ac:dyDescent="0.25">
      <c r="A103" s="101"/>
      <c r="B103" s="102"/>
      <c r="C103" s="101"/>
    </row>
    <row r="104" spans="1:3" x14ac:dyDescent="0.25">
      <c r="A104" s="101"/>
      <c r="B104" s="102"/>
      <c r="C104" s="101"/>
    </row>
    <row r="105" spans="1:3" x14ac:dyDescent="0.25">
      <c r="A105" s="101"/>
      <c r="B105" s="102"/>
      <c r="C105" s="101"/>
    </row>
    <row r="106" spans="1:3" x14ac:dyDescent="0.25">
      <c r="A106" s="101"/>
      <c r="B106" s="102"/>
      <c r="C106" s="101"/>
    </row>
    <row r="107" spans="1:3" x14ac:dyDescent="0.25">
      <c r="A107" s="101"/>
      <c r="B107" s="102"/>
      <c r="C107" s="101"/>
    </row>
    <row r="108" spans="1:3" x14ac:dyDescent="0.25">
      <c r="A108" s="101"/>
      <c r="B108" s="102"/>
      <c r="C108" s="101"/>
    </row>
    <row r="109" spans="1:3" x14ac:dyDescent="0.25">
      <c r="A109" s="101"/>
      <c r="B109" s="102"/>
      <c r="C109" s="101"/>
    </row>
    <row r="110" spans="1:3" x14ac:dyDescent="0.25">
      <c r="A110" s="101"/>
      <c r="B110" s="102"/>
      <c r="C110" s="101"/>
    </row>
    <row r="111" spans="1:3" x14ac:dyDescent="0.25">
      <c r="A111" s="101"/>
      <c r="B111" s="102"/>
      <c r="C111" s="101"/>
    </row>
    <row r="112" spans="1:3" x14ac:dyDescent="0.25">
      <c r="A112" s="101"/>
      <c r="B112" s="102"/>
      <c r="C112" s="101"/>
    </row>
    <row r="113" spans="1:3" x14ac:dyDescent="0.25">
      <c r="A113" s="101"/>
      <c r="B113" s="102"/>
      <c r="C113" s="101"/>
    </row>
    <row r="114" spans="1:3" x14ac:dyDescent="0.25">
      <c r="A114" s="101"/>
      <c r="B114" s="102"/>
      <c r="C114" s="101"/>
    </row>
    <row r="115" spans="1:3" x14ac:dyDescent="0.25">
      <c r="A115" s="101"/>
      <c r="B115" s="102"/>
      <c r="C115" s="101"/>
    </row>
    <row r="116" spans="1:3" x14ac:dyDescent="0.25">
      <c r="A116" s="101"/>
      <c r="B116" s="102"/>
      <c r="C116" s="101"/>
    </row>
    <row r="117" spans="1:3" x14ac:dyDescent="0.25">
      <c r="A117" s="101"/>
      <c r="B117" s="102"/>
      <c r="C117" s="101"/>
    </row>
    <row r="118" spans="1:3" x14ac:dyDescent="0.25">
      <c r="A118" s="101"/>
      <c r="B118" s="102"/>
      <c r="C118" s="101"/>
    </row>
    <row r="119" spans="1:3" x14ac:dyDescent="0.25">
      <c r="A119" s="101"/>
      <c r="B119" s="102"/>
      <c r="C119" s="101"/>
    </row>
  </sheetData>
  <sheetProtection algorithmName="SHA-512" hashValue="YPTpRsejMjLy6ti5VWDd8g+6gkfpUz+BCtydjc1V9vObwjFUD17vK2dH0ASGB98lwT/HR5D7Jag3L7lGbRNcqg==" saltValue="joMoUFHzk0azOjZI8B3ZyQ==" spinCount="100000" sheet="1" formatRows="0" selectLockedCells="1"/>
  <conditionalFormatting sqref="A12">
    <cfRule type="containsText" dxfId="181" priority="39" operator="containsText" text="Yes">
      <formula>NOT(ISERROR(SEARCH("Yes",A12)))</formula>
    </cfRule>
  </conditionalFormatting>
  <conditionalFormatting sqref="A15">
    <cfRule type="containsText" dxfId="180" priority="7" operator="containsText" text="OK">
      <formula>NOT(ISERROR(SEARCH("OK",A15)))</formula>
    </cfRule>
  </conditionalFormatting>
  <conditionalFormatting sqref="A16">
    <cfRule type="containsText" dxfId="179" priority="38" operator="containsText" text="Yes">
      <formula>NOT(ISERROR(SEARCH("Yes",A16)))</formula>
    </cfRule>
  </conditionalFormatting>
  <conditionalFormatting sqref="A18:A19">
    <cfRule type="containsText" dxfId="178" priority="37" operator="containsText" text="Yes">
      <formula>NOT(ISERROR(SEARCH("Yes",A18)))</formula>
    </cfRule>
  </conditionalFormatting>
  <conditionalFormatting sqref="A22">
    <cfRule type="containsText" dxfId="177" priority="6" operator="containsText" text="OK">
      <formula>NOT(ISERROR(SEARCH("OK",A22)))</formula>
    </cfRule>
  </conditionalFormatting>
  <conditionalFormatting sqref="A23">
    <cfRule type="containsText" dxfId="176" priority="36" operator="containsText" text="Yes">
      <formula>NOT(ISERROR(SEARCH("Yes",A23)))</formula>
    </cfRule>
  </conditionalFormatting>
  <conditionalFormatting sqref="A25">
    <cfRule type="containsText" dxfId="175" priority="35" operator="containsText" text="Yes">
      <formula>NOT(ISERROR(SEARCH("Yes",A25)))</formula>
    </cfRule>
  </conditionalFormatting>
  <conditionalFormatting sqref="A27">
    <cfRule type="containsText" dxfId="174" priority="34" operator="containsText" text="Yes">
      <formula>NOT(ISERROR(SEARCH("Yes",A27)))</formula>
    </cfRule>
  </conditionalFormatting>
  <conditionalFormatting sqref="A29">
    <cfRule type="containsText" dxfId="173" priority="31" operator="containsText" text="Yes">
      <formula>NOT(ISERROR(SEARCH("Yes",A29)))</formula>
    </cfRule>
  </conditionalFormatting>
  <conditionalFormatting sqref="A32">
    <cfRule type="containsText" dxfId="172" priority="2" operator="containsText" text="OK">
      <formula>NOT(ISERROR(SEARCH("OK",A32)))</formula>
    </cfRule>
  </conditionalFormatting>
  <conditionalFormatting sqref="A33">
    <cfRule type="containsText" dxfId="171" priority="26" operator="containsText" text="Yes">
      <formula>NOT(ISERROR(SEARCH("Yes",A33)))</formula>
    </cfRule>
  </conditionalFormatting>
  <conditionalFormatting sqref="A36">
    <cfRule type="containsText" dxfId="170" priority="1" operator="containsText" text="OK">
      <formula>NOT(ISERROR(SEARCH("OK",A36)))</formula>
    </cfRule>
  </conditionalFormatting>
  <conditionalFormatting sqref="A37">
    <cfRule type="containsText" dxfId="169" priority="30" operator="containsText" text="Yes">
      <formula>NOT(ISERROR(SEARCH("Yes",A37)))</formula>
    </cfRule>
  </conditionalFormatting>
  <conditionalFormatting sqref="A39">
    <cfRule type="containsText" dxfId="168" priority="29" operator="containsText" text="Yes">
      <formula>NOT(ISERROR(SEARCH("Yes",A39)))</formula>
    </cfRule>
  </conditionalFormatting>
  <conditionalFormatting sqref="A41">
    <cfRule type="containsText" dxfId="167" priority="28" operator="containsText" text="Yes">
      <formula>NOT(ISERROR(SEARCH("Yes",A41)))</formula>
    </cfRule>
  </conditionalFormatting>
  <conditionalFormatting sqref="A43">
    <cfRule type="containsText" dxfId="166" priority="27" operator="containsText" text="Yes">
      <formula>NOT(ISERROR(SEARCH("Yes",A43)))</formula>
    </cfRule>
  </conditionalFormatting>
  <conditionalFormatting sqref="A47">
    <cfRule type="containsText" dxfId="165" priority="3" operator="containsText" text="OK">
      <formula>NOT(ISERROR(SEARCH("OK",A47)))</formula>
    </cfRule>
  </conditionalFormatting>
  <conditionalFormatting sqref="A48">
    <cfRule type="containsText" dxfId="164" priority="25" operator="containsText" text="Yes">
      <formula>NOT(ISERROR(SEARCH("Yes",A48)))</formula>
    </cfRule>
  </conditionalFormatting>
  <conditionalFormatting sqref="A50">
    <cfRule type="containsText" dxfId="163" priority="24" operator="containsText" text="Yes">
      <formula>NOT(ISERROR(SEARCH("Yes",A50)))</formula>
    </cfRule>
  </conditionalFormatting>
  <conditionalFormatting sqref="A52">
    <cfRule type="containsText" dxfId="162" priority="23" operator="containsText" text="Yes">
      <formula>NOT(ISERROR(SEARCH("Yes",A52)))</formula>
    </cfRule>
  </conditionalFormatting>
  <conditionalFormatting sqref="A54">
    <cfRule type="containsText" dxfId="161" priority="22" operator="containsText" text="Yes">
      <formula>NOT(ISERROR(SEARCH("Yes",A54)))</formula>
    </cfRule>
  </conditionalFormatting>
  <conditionalFormatting sqref="A57">
    <cfRule type="containsText" dxfId="160" priority="4" operator="containsText" text="OK">
      <formula>NOT(ISERROR(SEARCH("OK",A57)))</formula>
    </cfRule>
  </conditionalFormatting>
  <conditionalFormatting sqref="A58:A65">
    <cfRule type="containsText" dxfId="159" priority="20" operator="containsText" text="Yes">
      <formula>NOT(ISERROR(SEARCH("Yes",A58)))</formula>
    </cfRule>
  </conditionalFormatting>
  <conditionalFormatting sqref="A62 A69 A74 A79 A86">
    <cfRule type="containsText" dxfId="158" priority="5" operator="containsText" text="OK">
      <formula>NOT(ISERROR(SEARCH("OK",A62)))</formula>
    </cfRule>
  </conditionalFormatting>
  <conditionalFormatting sqref="A67:A68">
    <cfRule type="containsText" dxfId="157" priority="19" operator="containsText" text="Yes">
      <formula>NOT(ISERROR(SEARCH("Yes",A67)))</formula>
    </cfRule>
  </conditionalFormatting>
  <conditionalFormatting sqref="A70">
    <cfRule type="containsText" dxfId="156" priority="18" operator="containsText" text="Yes">
      <formula>NOT(ISERROR(SEARCH("Yes",A70)))</formula>
    </cfRule>
  </conditionalFormatting>
  <conditionalFormatting sqref="A72:A73">
    <cfRule type="containsText" dxfId="155" priority="17" operator="containsText" text="Yes">
      <formula>NOT(ISERROR(SEARCH("Yes",A72)))</formula>
    </cfRule>
  </conditionalFormatting>
  <conditionalFormatting sqref="A75">
    <cfRule type="containsText" dxfId="154" priority="16" operator="containsText" text="Yes">
      <formula>NOT(ISERROR(SEARCH("Yes",A75)))</formula>
    </cfRule>
  </conditionalFormatting>
  <conditionalFormatting sqref="A77:A78">
    <cfRule type="containsText" dxfId="153" priority="15" operator="containsText" text="Yes">
      <formula>NOT(ISERROR(SEARCH("Yes",A77)))</formula>
    </cfRule>
  </conditionalFormatting>
  <conditionalFormatting sqref="A80">
    <cfRule type="containsText" dxfId="152" priority="14" operator="containsText" text="Yes">
      <formula>NOT(ISERROR(SEARCH("Yes",A80)))</formula>
    </cfRule>
  </conditionalFormatting>
  <conditionalFormatting sqref="A82">
    <cfRule type="containsText" dxfId="151" priority="13" operator="containsText" text="Yes">
      <formula>NOT(ISERROR(SEARCH("Yes",A82)))</formula>
    </cfRule>
  </conditionalFormatting>
  <conditionalFormatting sqref="A84:A85">
    <cfRule type="containsText" dxfId="150" priority="12" operator="containsText" text="Yes">
      <formula>NOT(ISERROR(SEARCH("Yes",A84)))</formula>
    </cfRule>
  </conditionalFormatting>
  <conditionalFormatting sqref="A87">
    <cfRule type="containsText" dxfId="149" priority="10" operator="containsText" text="Yes">
      <formula>NOT(ISERROR(SEARCH("Yes",A87)))</formula>
    </cfRule>
  </conditionalFormatting>
  <conditionalFormatting sqref="A89 A91 A93">
    <cfRule type="containsText" dxfId="148" priority="11" operator="containsText" text="Yes">
      <formula>NOT(ISERROR(SEARCH("Yes",A89)))</formula>
    </cfRule>
  </conditionalFormatting>
  <conditionalFormatting sqref="A9:B9">
    <cfRule type="containsText" dxfId="147" priority="8" operator="containsText" text="OK">
      <formula>NOT(ISERROR(SEARCH("OK",A9)))</formula>
    </cfRule>
  </conditionalFormatting>
  <conditionalFormatting sqref="A10:B10">
    <cfRule type="containsText" dxfId="146" priority="40" operator="containsText" text="Yes">
      <formula>NOT(ISERROR(SEARCH("Yes",A10)))</formula>
    </cfRule>
  </conditionalFormatting>
  <conditionalFormatting sqref="D9">
    <cfRule type="cellIs" dxfId="145" priority="9" operator="greaterThan">
      <formula>0</formula>
    </cfRule>
  </conditionalFormatting>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030B53F2-4C23-4A95-B8F5-84CB2B0641B7}">
          <x14:formula1>
            <xm:f>Lists!$A$3:$A$4</xm:f>
          </x14:formula1>
          <xm:sqref>A12 A37 A18:A19 A33 A93 A91 A84 A87 B19 A82 A80 A72 A65 A89 A75 A77 A70 A58 A54 A52 A50 A10 A48 A43 A41 A39 A63 A29 A27 A25 A23 A16 A67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8C6E83-8CE9-4296-A48D-D92AAF40B5F4}">
  <sheetPr>
    <outlinePr summaryBelow="0"/>
  </sheetPr>
  <dimension ref="A1:G100"/>
  <sheetViews>
    <sheetView workbookViewId="0">
      <selection activeCell="A2" sqref="A2"/>
    </sheetView>
  </sheetViews>
  <sheetFormatPr defaultRowHeight="15" outlineLevelRow="1" x14ac:dyDescent="0.25"/>
  <cols>
    <col min="1" max="1" width="12" customWidth="1"/>
    <col min="2" max="2" width="76" style="2" bestFit="1" customWidth="1"/>
    <col min="3" max="3" width="141.7109375" customWidth="1"/>
    <col min="4" max="4" width="9.140625" style="2" hidden="1" customWidth="1"/>
    <col min="5" max="7" width="9.140625" hidden="1" customWidth="1"/>
    <col min="8" max="8" width="9.140625" customWidth="1"/>
  </cols>
  <sheetData>
    <row r="1" spans="1:7" ht="24" x14ac:dyDescent="0.4">
      <c r="A1" s="44" t="str">
        <f>'RPP Level 1'!A1</f>
        <v xml:space="preserve">Responsible Products SELF ASSESSMENT Checklist </v>
      </c>
      <c r="B1" s="44"/>
      <c r="C1" s="40" t="s">
        <v>112</v>
      </c>
    </row>
    <row r="2" spans="1:7" ht="18.75" x14ac:dyDescent="0.3">
      <c r="A2" s="129" t="str">
        <f>Dashboard!A2</f>
        <v>Version 20260617</v>
      </c>
      <c r="B2" s="30"/>
    </row>
    <row r="3" spans="1:7" ht="18.75" x14ac:dyDescent="0.3">
      <c r="A3" s="56" t="str">
        <f>'RPP Level 1'!A3</f>
        <v>Please note - This is a self assessment to use in preparing your audit submission - it is NOT the audit - ensure you read and understand the relevant credit criteria in the Audit Guide</v>
      </c>
      <c r="B3" s="57"/>
      <c r="C3" s="58"/>
    </row>
    <row r="4" spans="1:7" ht="18.75" x14ac:dyDescent="0.3">
      <c r="A4" s="47" t="str">
        <f>'RPP Level 1'!A4</f>
        <v>Use the '+' and '-' signs at the left side of the sheet to open or close the credit - THEN - Select your status using the dropdown menue in the applicable box at Column A - THEN - Read and action any advice</v>
      </c>
      <c r="B4" s="42"/>
      <c r="C4" s="43"/>
    </row>
    <row r="5" spans="1:7" ht="18.75" x14ac:dyDescent="0.3">
      <c r="A5" s="66" t="str">
        <f>'RPP Level 1'!A5</f>
        <v>To keep yourself focussed and avoid and visual clutter - we suggest you work on one credit at a time.</v>
      </c>
      <c r="B5" s="30"/>
      <c r="C5" s="67"/>
    </row>
    <row r="6" spans="1:7" x14ac:dyDescent="0.25">
      <c r="A6" s="1"/>
    </row>
    <row r="7" spans="1:7" x14ac:dyDescent="0.25">
      <c r="A7" s="51" t="str">
        <f>'RPP Level 1'!A7</f>
        <v>Select your Status</v>
      </c>
      <c r="B7" s="50" t="s">
        <v>11</v>
      </c>
      <c r="C7" s="50" t="s">
        <v>12</v>
      </c>
    </row>
    <row r="8" spans="1:7" x14ac:dyDescent="0.25">
      <c r="A8" s="14"/>
      <c r="B8" s="4"/>
      <c r="C8" s="4"/>
    </row>
    <row r="9" spans="1:7" ht="23.25" customHeight="1" collapsed="1" x14ac:dyDescent="0.25">
      <c r="A9" s="20" t="str">
        <f>IF(SUM(D10:D12)&gt;0,"OK"," ")</f>
        <v xml:space="preserve"> </v>
      </c>
      <c r="B9" s="10" t="s">
        <v>6</v>
      </c>
      <c r="D9" s="8"/>
      <c r="F9">
        <f>IF(A9="OK",1,0)</f>
        <v>0</v>
      </c>
      <c r="G9" t="str">
        <f>IF(F9=1,"Pass"," ")</f>
        <v xml:space="preserve"> </v>
      </c>
    </row>
    <row r="10" spans="1:7" hidden="1" outlineLevel="1" x14ac:dyDescent="0.25">
      <c r="A10" s="26" t="s">
        <v>4</v>
      </c>
      <c r="B10" t="s">
        <v>1</v>
      </c>
      <c r="C10" t="str">
        <f>IF(A10="Yes","Congratulations you have everything required to pass Credit 1.1 -  you will need a copy of your certification as evidence",IF(A10="No","Refer below","-"))</f>
        <v>-</v>
      </c>
      <c r="D10" s="2" t="str">
        <f>IF(A10="Yes",1,"-")</f>
        <v>-</v>
      </c>
      <c r="G10" t="str">
        <f t="shared" ref="G10:G74" si="0">IF(F10=1,"Pass"," ")</f>
        <v xml:space="preserve"> </v>
      </c>
    </row>
    <row r="11" spans="1:7" hidden="1" outlineLevel="1" x14ac:dyDescent="0.25">
      <c r="A11" s="8" t="s">
        <v>8</v>
      </c>
      <c r="B11" s="1" t="s">
        <v>2</v>
      </c>
      <c r="C11" s="9" t="s">
        <v>8</v>
      </c>
      <c r="D11" s="2" t="str">
        <f>IF(A11="Yes",1,"-")</f>
        <v>-</v>
      </c>
      <c r="G11" t="str">
        <f t="shared" si="0"/>
        <v xml:space="preserve"> </v>
      </c>
    </row>
    <row r="12" spans="1:7" hidden="1" outlineLevel="1" x14ac:dyDescent="0.25">
      <c r="A12" s="26" t="s">
        <v>4</v>
      </c>
      <c r="B12" t="s">
        <v>3</v>
      </c>
      <c r="C12" t="str">
        <f>IF(A12="Yes","To pass Credit 1.1 please provide evidence that your Code of Conduct contains the required policies and staff are trained - see Audit Guide",IF(A12="No","If no ISO9001 or Written Code - Not Compliant - develop required policies - See Audit Guide for Credit 1.1 criteria","-"))</f>
        <v>-</v>
      </c>
      <c r="D12" s="2" t="str">
        <f>IF(A12="Yes",1,"-")</f>
        <v>-</v>
      </c>
      <c r="G12" t="str">
        <f t="shared" si="0"/>
        <v xml:space="preserve"> </v>
      </c>
    </row>
    <row r="13" spans="1:7" x14ac:dyDescent="0.25">
      <c r="A13" s="2"/>
      <c r="B13"/>
      <c r="G13" t="str">
        <f t="shared" si="0"/>
        <v xml:space="preserve"> </v>
      </c>
    </row>
    <row r="14" spans="1:7" x14ac:dyDescent="0.25">
      <c r="A14" s="5"/>
      <c r="B14" s="4"/>
      <c r="C14" s="4"/>
      <c r="D14" s="2" t="str">
        <f>IF(A14="Yes",1,"-")</f>
        <v>-</v>
      </c>
      <c r="G14" t="str">
        <f t="shared" si="0"/>
        <v xml:space="preserve"> </v>
      </c>
    </row>
    <row r="15" spans="1:7" s="12" customFormat="1" ht="21" customHeight="1" collapsed="1" x14ac:dyDescent="0.25">
      <c r="A15" s="18" t="str">
        <f>IF(SUM(D16:D20)&gt;0,"OK"," ")</f>
        <v xml:space="preserve"> </v>
      </c>
      <c r="B15" s="10" t="s">
        <v>5</v>
      </c>
      <c r="D15" s="2"/>
      <c r="F15" s="12">
        <f>IF(A15="OK",1,0)</f>
        <v>0</v>
      </c>
      <c r="G15" t="str">
        <f t="shared" si="0"/>
        <v xml:space="preserve"> </v>
      </c>
    </row>
    <row r="16" spans="1:7" hidden="1" outlineLevel="1" x14ac:dyDescent="0.25">
      <c r="A16" s="26" t="s">
        <v>4</v>
      </c>
      <c r="B16" t="str">
        <f>B10</f>
        <v>We have current ISO 9001 accreditation</v>
      </c>
      <c r="C16" t="str">
        <f>IF(A16="Yes","Congratulations you have everything required to pass Credit 1.2a - you will need a copy of your certification as evidence",IF(A16="No","Refer below","-"))</f>
        <v>-</v>
      </c>
      <c r="D16" s="2" t="str">
        <f>IF(A16="Yes",1,"-")</f>
        <v>-</v>
      </c>
      <c r="G16" t="str">
        <f t="shared" si="0"/>
        <v xml:space="preserve"> </v>
      </c>
    </row>
    <row r="17" spans="1:7" hidden="1" outlineLevel="1" x14ac:dyDescent="0.25">
      <c r="A17" s="2"/>
      <c r="B17" s="1" t="s">
        <v>2</v>
      </c>
      <c r="D17" s="2" t="str">
        <f>IF(A17="Yes",1,"-")</f>
        <v>-</v>
      </c>
      <c r="G17" t="str">
        <f t="shared" si="0"/>
        <v xml:space="preserve"> </v>
      </c>
    </row>
    <row r="18" spans="1:7" hidden="1" outlineLevel="1" x14ac:dyDescent="0.25">
      <c r="A18" s="26" t="s">
        <v>4</v>
      </c>
      <c r="B18" t="s">
        <v>7</v>
      </c>
      <c r="C18" t="str">
        <f>IF(A18="Yes","To pass Credit 1.2a please provide evidence that your BMS contains the required policies and staff are trained - see Audit Guide Credit 1.2a",IF(A18="No","If no ISO9001 or BMS - Not Compliant - develop required policies - See Audit Guide","-"))</f>
        <v>-</v>
      </c>
      <c r="D18" s="2" t="str">
        <f>IF(A18="Yes",1,"-")</f>
        <v>-</v>
      </c>
      <c r="G18" t="str">
        <f t="shared" si="0"/>
        <v xml:space="preserve"> </v>
      </c>
    </row>
    <row r="19" spans="1:7" hidden="1" outlineLevel="1" x14ac:dyDescent="0.25">
      <c r="A19" s="2"/>
      <c r="B19" s="16" t="s">
        <v>37</v>
      </c>
      <c r="D19" s="2" t="str">
        <f>IF(A19="Yes",1,"-")</f>
        <v>-</v>
      </c>
      <c r="G19" t="str">
        <f t="shared" si="0"/>
        <v xml:space="preserve"> </v>
      </c>
    </row>
    <row r="20" spans="1:7" x14ac:dyDescent="0.25">
      <c r="A20" s="7"/>
      <c r="B20" s="6"/>
      <c r="C20" s="6"/>
      <c r="D20" s="2" t="str">
        <f>IF(A20="Yes",1,"-")</f>
        <v>-</v>
      </c>
      <c r="G20" t="str">
        <f t="shared" si="0"/>
        <v xml:space="preserve"> </v>
      </c>
    </row>
    <row r="21" spans="1:7" x14ac:dyDescent="0.25">
      <c r="A21" s="2"/>
      <c r="B21"/>
      <c r="G21" t="str">
        <f t="shared" si="0"/>
        <v xml:space="preserve"> </v>
      </c>
    </row>
    <row r="22" spans="1:7" s="12" customFormat="1" ht="23.25" customHeight="1" collapsed="1" x14ac:dyDescent="0.25">
      <c r="A22" s="18" t="str">
        <f>IF(SUM(D21:D30)&gt;0,"OK"," ")</f>
        <v xml:space="preserve"> </v>
      </c>
      <c r="B22" s="10" t="s">
        <v>9</v>
      </c>
      <c r="D22" s="2"/>
      <c r="F22" s="12">
        <f>IF(A22="OK",1,0)</f>
        <v>0</v>
      </c>
      <c r="G22" t="str">
        <f t="shared" si="0"/>
        <v xml:space="preserve"> </v>
      </c>
    </row>
    <row r="23" spans="1:7" hidden="1" outlineLevel="1" x14ac:dyDescent="0.25">
      <c r="A23" s="26" t="s">
        <v>4</v>
      </c>
      <c r="B23" t="s">
        <v>10</v>
      </c>
      <c r="C23" t="str">
        <f>IF(A23="Yes","Congratulations you have everything required to pass Credit 1.2b - provide a copy of your certification as evidence",IF(A23="No","Refer below","-"))</f>
        <v>-</v>
      </c>
      <c r="D23" s="2" t="str">
        <f t="shared" ref="D23:D31" si="1">IF(A23="Yes",1,"-")</f>
        <v>-</v>
      </c>
      <c r="G23" t="str">
        <f t="shared" si="0"/>
        <v xml:space="preserve"> </v>
      </c>
    </row>
    <row r="24" spans="1:7" hidden="1" outlineLevel="1" x14ac:dyDescent="0.25">
      <c r="A24" s="2"/>
      <c r="B24" s="1" t="s">
        <v>2</v>
      </c>
      <c r="D24" s="2" t="str">
        <f t="shared" si="1"/>
        <v>-</v>
      </c>
      <c r="G24" t="str">
        <f t="shared" si="0"/>
        <v xml:space="preserve"> </v>
      </c>
    </row>
    <row r="25" spans="1:7" hidden="1" outlineLevel="1" x14ac:dyDescent="0.25">
      <c r="A25" s="26" t="s">
        <v>4</v>
      </c>
      <c r="B25" t="s">
        <v>13</v>
      </c>
      <c r="C25" t="str">
        <f>IF(A25="Yes","Congratulations you have everything required to pass Credit 1.2b - provide a copy of your certification as evidence",IF(A25="No","Refer below","-"))</f>
        <v>-</v>
      </c>
      <c r="D25" s="2" t="str">
        <f t="shared" si="1"/>
        <v>-</v>
      </c>
      <c r="G25" t="str">
        <f t="shared" si="0"/>
        <v xml:space="preserve"> </v>
      </c>
    </row>
    <row r="26" spans="1:7" hidden="1" outlineLevel="1" x14ac:dyDescent="0.25">
      <c r="A26" s="2"/>
      <c r="B26" s="1" t="s">
        <v>2</v>
      </c>
      <c r="D26" s="2" t="str">
        <f t="shared" si="1"/>
        <v>-</v>
      </c>
      <c r="G26" t="str">
        <f t="shared" si="0"/>
        <v xml:space="preserve"> </v>
      </c>
    </row>
    <row r="27" spans="1:7" hidden="1" outlineLevel="1" x14ac:dyDescent="0.25">
      <c r="A27" s="26" t="s">
        <v>4</v>
      </c>
      <c r="B27" t="s">
        <v>14</v>
      </c>
      <c r="C27" t="str">
        <f>IF(A27="Yes","Congratulations you have everything required to pass Credit 1.2b - provide a copy of your certification as evidence",IF(A27="no","Refer below","-"))</f>
        <v>-</v>
      </c>
      <c r="D27" s="2" t="str">
        <f t="shared" si="1"/>
        <v>-</v>
      </c>
      <c r="G27" t="str">
        <f t="shared" si="0"/>
        <v xml:space="preserve"> </v>
      </c>
    </row>
    <row r="28" spans="1:7" hidden="1" outlineLevel="1" x14ac:dyDescent="0.25">
      <c r="A28" s="2"/>
      <c r="B28" s="1" t="s">
        <v>2</v>
      </c>
      <c r="D28" s="2" t="str">
        <f t="shared" si="1"/>
        <v>-</v>
      </c>
      <c r="G28" t="str">
        <f t="shared" si="0"/>
        <v xml:space="preserve"> </v>
      </c>
    </row>
    <row r="29" spans="1:7" hidden="1" outlineLevel="1" x14ac:dyDescent="0.25">
      <c r="A29" s="26" t="s">
        <v>4</v>
      </c>
      <c r="B29" t="s">
        <v>15</v>
      </c>
      <c r="C29" t="str">
        <f>IF(A29="Yes","Please provide evidence that your H&amp;S system contains the required policies and staff are trained - see Audit Guide",IF(A29="No","If no documented policy or none of the above -Not Compliant - develop required policies - See Audit Guide for Credit 1.2b criteria","-"))</f>
        <v>-</v>
      </c>
      <c r="D29" s="2" t="str">
        <f t="shared" si="1"/>
        <v>-</v>
      </c>
      <c r="G29" t="str">
        <f t="shared" si="0"/>
        <v xml:space="preserve"> </v>
      </c>
    </row>
    <row r="30" spans="1:7" x14ac:dyDescent="0.25">
      <c r="A30" s="7"/>
      <c r="B30" s="6"/>
      <c r="C30" s="6"/>
      <c r="D30" s="2" t="str">
        <f t="shared" si="1"/>
        <v>-</v>
      </c>
      <c r="G30" t="str">
        <f t="shared" si="0"/>
        <v xml:space="preserve"> </v>
      </c>
    </row>
    <row r="31" spans="1:7" x14ac:dyDescent="0.25">
      <c r="A31" s="2"/>
      <c r="B31"/>
      <c r="D31" s="2" t="str">
        <f t="shared" si="1"/>
        <v>-</v>
      </c>
      <c r="G31" t="str">
        <f t="shared" si="0"/>
        <v xml:space="preserve"> </v>
      </c>
    </row>
    <row r="32" spans="1:7" s="12" customFormat="1" ht="23.25" customHeight="1" collapsed="1" x14ac:dyDescent="0.25">
      <c r="A32" s="18" t="str">
        <f>IF(SUM(D33)&gt;0,"OK"," ")</f>
        <v xml:space="preserve"> </v>
      </c>
      <c r="B32" s="10" t="s">
        <v>20</v>
      </c>
      <c r="D32" s="2"/>
      <c r="F32" s="12">
        <f>IF(A32="OK",1,0)</f>
        <v>0</v>
      </c>
      <c r="G32" t="str">
        <f t="shared" si="0"/>
        <v xml:space="preserve"> </v>
      </c>
    </row>
    <row r="33" spans="1:7" hidden="1" outlineLevel="1" x14ac:dyDescent="0.25">
      <c r="A33" s="26" t="s">
        <v>4</v>
      </c>
      <c r="B33" t="s">
        <v>21</v>
      </c>
      <c r="C33" t="str">
        <f>IF(A33="Yes","You appear to meet the criteria for pass - please provide evidence of compliance with the requirements - See Audit Guide",IF(A33="No","Not compliant - develop required policy and processes - See audit Guide for Credit 1.3 criteria","-"))</f>
        <v>-</v>
      </c>
      <c r="D33" s="2" t="str">
        <f>IF(A33="Yes",1,"-")</f>
        <v>-</v>
      </c>
      <c r="G33" t="str">
        <f t="shared" si="0"/>
        <v xml:space="preserve"> </v>
      </c>
    </row>
    <row r="34" spans="1:7" x14ac:dyDescent="0.25">
      <c r="A34" s="7"/>
      <c r="B34" s="6"/>
      <c r="C34" s="6"/>
      <c r="D34" s="2" t="str">
        <f>IF(A34="Yes",1,"-")</f>
        <v>-</v>
      </c>
      <c r="G34" t="str">
        <f t="shared" si="0"/>
        <v xml:space="preserve"> </v>
      </c>
    </row>
    <row r="35" spans="1:7" x14ac:dyDescent="0.25">
      <c r="A35" s="2"/>
      <c r="B35"/>
      <c r="G35" t="str">
        <f t="shared" si="0"/>
        <v xml:space="preserve"> </v>
      </c>
    </row>
    <row r="36" spans="1:7" collapsed="1" x14ac:dyDescent="0.25">
      <c r="A36" s="23" t="str">
        <f>IF(SUM(D37:D43)&gt;0,"OK","")</f>
        <v/>
      </c>
      <c r="B36" s="1" t="s">
        <v>44</v>
      </c>
      <c r="D36" s="24" t="str">
        <f>(IF(SUM(D37:D43)&gt;0,1," "))</f>
        <v xml:space="preserve"> </v>
      </c>
      <c r="F36">
        <f>IF(A36="OK",1,0)</f>
        <v>0</v>
      </c>
      <c r="G36" t="str">
        <f t="shared" si="0"/>
        <v xml:space="preserve"> </v>
      </c>
    </row>
    <row r="37" spans="1:7" hidden="1" outlineLevel="1" x14ac:dyDescent="0.25">
      <c r="A37" s="26" t="s">
        <v>4</v>
      </c>
      <c r="B37" t="s">
        <v>16</v>
      </c>
      <c r="C37" t="str">
        <f>IF(A37="Yes","Congratulations you have everything required to pass Credit 2.1 - provide a copy of your certification as evidence",IF(A37="No","Refer below",""))</f>
        <v/>
      </c>
      <c r="D37" s="2" t="str">
        <f t="shared" ref="D37:D43" si="2">IF(A37="Yes",1,"-")</f>
        <v>-</v>
      </c>
      <c r="G37" t="str">
        <f t="shared" si="0"/>
        <v xml:space="preserve"> </v>
      </c>
    </row>
    <row r="38" spans="1:7" hidden="1" outlineLevel="1" x14ac:dyDescent="0.25">
      <c r="A38" s="2"/>
      <c r="B38" s="1" t="s">
        <v>2</v>
      </c>
      <c r="D38" s="2" t="str">
        <f t="shared" si="2"/>
        <v>-</v>
      </c>
      <c r="G38" t="str">
        <f t="shared" si="0"/>
        <v xml:space="preserve"> </v>
      </c>
    </row>
    <row r="39" spans="1:7" hidden="1" outlineLevel="1" x14ac:dyDescent="0.25">
      <c r="A39" s="26" t="s">
        <v>4</v>
      </c>
      <c r="B39" t="s">
        <v>17</v>
      </c>
      <c r="C39" t="str">
        <f>IF(A39="Yes","Congratulations you have everything required to pass Credit 2.1 - provide a copy of your certification as evidence",IF(A39="No","Refer below",""))</f>
        <v/>
      </c>
      <c r="D39" s="2" t="str">
        <f t="shared" si="2"/>
        <v>-</v>
      </c>
      <c r="G39" t="str">
        <f t="shared" si="0"/>
        <v xml:space="preserve"> </v>
      </c>
    </row>
    <row r="40" spans="1:7" hidden="1" outlineLevel="1" x14ac:dyDescent="0.25">
      <c r="A40" s="2"/>
      <c r="B40" s="1" t="s">
        <v>2</v>
      </c>
      <c r="D40" s="2" t="str">
        <f t="shared" si="2"/>
        <v>-</v>
      </c>
      <c r="G40" t="str">
        <f t="shared" si="0"/>
        <v xml:space="preserve"> </v>
      </c>
    </row>
    <row r="41" spans="1:7" hidden="1" outlineLevel="1" x14ac:dyDescent="0.25">
      <c r="A41" s="26" t="s">
        <v>4</v>
      </c>
      <c r="B41" t="s">
        <v>18</v>
      </c>
      <c r="C41" t="str">
        <f>IF(A41="Yes","Congratulations you have everything required to pass Credit 2.1 - provide a copy of your certification as evidence",IF(A41="No","Refer below",""))</f>
        <v/>
      </c>
      <c r="D41" s="2" t="str">
        <f t="shared" si="2"/>
        <v>-</v>
      </c>
      <c r="G41" t="str">
        <f t="shared" si="0"/>
        <v xml:space="preserve"> </v>
      </c>
    </row>
    <row r="42" spans="1:7" hidden="1" outlineLevel="1" x14ac:dyDescent="0.25">
      <c r="A42" s="2"/>
      <c r="B42" s="1" t="s">
        <v>2</v>
      </c>
      <c r="D42" s="2" t="str">
        <f t="shared" si="2"/>
        <v>-</v>
      </c>
      <c r="G42" t="str">
        <f t="shared" si="0"/>
        <v xml:space="preserve"> </v>
      </c>
    </row>
    <row r="43" spans="1:7" hidden="1" outlineLevel="1" x14ac:dyDescent="0.25">
      <c r="A43" s="26" t="s">
        <v>4</v>
      </c>
      <c r="B43" t="s">
        <v>19</v>
      </c>
      <c r="C43" t="str">
        <f>IF(A43="Yes","Please provide evidence that your Environmental Management system contains the required policies and staff are trained - see Audit Guide",IF(A43="No","If none of the above, and no documented EMS, or the EMS doesn't meet the standard - Not Compliant - develop required policies - See Audit Guide",""))</f>
        <v/>
      </c>
      <c r="D43" s="2" t="str">
        <f t="shared" si="2"/>
        <v>-</v>
      </c>
      <c r="G43" t="str">
        <f t="shared" si="0"/>
        <v xml:space="preserve"> </v>
      </c>
    </row>
    <row r="44" spans="1:7" hidden="1" outlineLevel="1" x14ac:dyDescent="0.25">
      <c r="A44" s="2"/>
      <c r="B44"/>
      <c r="G44" t="str">
        <f t="shared" si="0"/>
        <v xml:space="preserve"> </v>
      </c>
    </row>
    <row r="45" spans="1:7" x14ac:dyDescent="0.25">
      <c r="A45" s="7"/>
      <c r="B45" s="6"/>
      <c r="C45" s="6"/>
      <c r="G45" t="str">
        <f t="shared" si="0"/>
        <v xml:space="preserve"> </v>
      </c>
    </row>
    <row r="46" spans="1:7" x14ac:dyDescent="0.25">
      <c r="A46" s="2"/>
      <c r="B46"/>
      <c r="G46" t="str">
        <f t="shared" si="0"/>
        <v xml:space="preserve"> </v>
      </c>
    </row>
    <row r="47" spans="1:7" s="12" customFormat="1" ht="23.25" customHeight="1" collapsed="1" x14ac:dyDescent="0.25">
      <c r="A47" s="20" t="str">
        <f>IF(E47&gt;0,"OK","")</f>
        <v/>
      </c>
      <c r="B47" s="10" t="s">
        <v>45</v>
      </c>
      <c r="D47" s="11"/>
      <c r="E47" s="12">
        <f>SUM(D48:D50)</f>
        <v>0</v>
      </c>
      <c r="F47" s="12">
        <f>IF(A47="OK",1,0)</f>
        <v>0</v>
      </c>
      <c r="G47" t="str">
        <f t="shared" si="0"/>
        <v xml:space="preserve"> </v>
      </c>
    </row>
    <row r="48" spans="1:7" hidden="1" outlineLevel="1" x14ac:dyDescent="0.25">
      <c r="A48" s="26" t="s">
        <v>4</v>
      </c>
      <c r="B48" t="s">
        <v>46</v>
      </c>
      <c r="C48" t="str">
        <f>IF(A48="Yes","Please complete the 'Mandatory Letter of Assurance' template provided in the Audit Portal",IF(A48="No","Refer below"," "))</f>
        <v xml:space="preserve"> </v>
      </c>
      <c r="D48" s="2">
        <f>IF(A48="Yes",1,0)</f>
        <v>0</v>
      </c>
      <c r="G48" t="str">
        <f t="shared" si="0"/>
        <v xml:space="preserve"> </v>
      </c>
    </row>
    <row r="49" spans="1:7" hidden="1" outlineLevel="1" x14ac:dyDescent="0.25">
      <c r="A49" s="2"/>
      <c r="B49" s="1" t="s">
        <v>2</v>
      </c>
      <c r="G49" t="str">
        <f t="shared" si="0"/>
        <v xml:space="preserve"> </v>
      </c>
    </row>
    <row r="50" spans="1:7" hidden="1" outlineLevel="1" x14ac:dyDescent="0.25">
      <c r="A50" s="26" t="s">
        <v>4</v>
      </c>
      <c r="B50" t="s">
        <v>47</v>
      </c>
      <c r="C50" t="str">
        <f>IF(A50="Yes","You appear to meet requirements for 3.1 - please confirm with evidence  demonstating compliance with Audit Guide Credit 3.1 requirements", IF(A50="No","If you do not meet either requirements in this section - Non Compliant", " "))</f>
        <v xml:space="preserve"> </v>
      </c>
      <c r="D50" s="2">
        <f>IF(A50="Yes",1,0)</f>
        <v>0</v>
      </c>
      <c r="G50" t="str">
        <f t="shared" si="0"/>
        <v xml:space="preserve"> </v>
      </c>
    </row>
    <row r="51" spans="1:7" x14ac:dyDescent="0.25">
      <c r="A51" s="7"/>
      <c r="B51" s="6"/>
      <c r="C51" s="6"/>
      <c r="G51" t="str">
        <f t="shared" si="0"/>
        <v xml:space="preserve"> </v>
      </c>
    </row>
    <row r="52" spans="1:7" ht="15.75" customHeight="1" x14ac:dyDescent="0.25">
      <c r="A52" s="2"/>
      <c r="B52"/>
      <c r="G52" t="str">
        <f t="shared" si="0"/>
        <v xml:space="preserve"> </v>
      </c>
    </row>
    <row r="53" spans="1:7" s="12" customFormat="1" ht="23.25" customHeight="1" collapsed="1" x14ac:dyDescent="0.25">
      <c r="A53" s="18" t="str">
        <f>IF(SUM(D54:D61)&gt;0,"OK"," ")</f>
        <v xml:space="preserve"> </v>
      </c>
      <c r="B53" s="17" t="s">
        <v>22</v>
      </c>
      <c r="D53" s="2"/>
      <c r="F53" s="12">
        <f>IF(A53="OK",1,0)</f>
        <v>0</v>
      </c>
      <c r="G53" t="str">
        <f t="shared" si="0"/>
        <v xml:space="preserve"> </v>
      </c>
    </row>
    <row r="54" spans="1:7" hidden="1" outlineLevel="1" x14ac:dyDescent="0.25">
      <c r="A54" s="26" t="s">
        <v>4</v>
      </c>
      <c r="B54" t="s">
        <v>10</v>
      </c>
      <c r="C54" t="str">
        <f>IF(A54="Yes","Congratulations you have everything required to pass Credit 1.2b - provide a copy of your certification as evidence",IF(A54="No","Refer below","-"))</f>
        <v>-</v>
      </c>
      <c r="D54" s="2" t="str">
        <f t="shared" ref="D54:D61" si="3">IF(A54="Yes",1,"-")</f>
        <v>-</v>
      </c>
      <c r="G54" t="str">
        <f t="shared" si="0"/>
        <v xml:space="preserve"> </v>
      </c>
    </row>
    <row r="55" spans="1:7" hidden="1" outlineLevel="1" x14ac:dyDescent="0.25">
      <c r="A55" s="2"/>
      <c r="B55" s="1" t="s">
        <v>2</v>
      </c>
      <c r="D55" s="2" t="str">
        <f t="shared" si="3"/>
        <v>-</v>
      </c>
      <c r="G55" t="str">
        <f t="shared" si="0"/>
        <v xml:space="preserve"> </v>
      </c>
    </row>
    <row r="56" spans="1:7" hidden="1" outlineLevel="1" x14ac:dyDescent="0.25">
      <c r="A56" s="26" t="s">
        <v>4</v>
      </c>
      <c r="B56" t="s">
        <v>106</v>
      </c>
      <c r="C56" t="str">
        <f>IF(A56="Yes","Congratulations you have everything required to pass Credit 1.2b - provide a copy of your certification as evidence",IF(A56="No","Refer below","-"))</f>
        <v>-</v>
      </c>
      <c r="D56" s="2" t="str">
        <f t="shared" si="3"/>
        <v>-</v>
      </c>
      <c r="G56" t="str">
        <f t="shared" si="0"/>
        <v xml:space="preserve"> </v>
      </c>
    </row>
    <row r="57" spans="1:7" hidden="1" outlineLevel="1" x14ac:dyDescent="0.25">
      <c r="A57" s="2"/>
      <c r="B57" s="1" t="s">
        <v>2</v>
      </c>
      <c r="D57" s="2" t="str">
        <f t="shared" si="3"/>
        <v>-</v>
      </c>
      <c r="G57" t="str">
        <f t="shared" si="0"/>
        <v xml:space="preserve"> </v>
      </c>
    </row>
    <row r="58" spans="1:7" hidden="1" outlineLevel="1" x14ac:dyDescent="0.25">
      <c r="A58" s="26" t="s">
        <v>4</v>
      </c>
      <c r="B58" t="s">
        <v>14</v>
      </c>
      <c r="C58" t="str">
        <f>IF(A58="Yes","Congratulations you have everything required to pass Credit 1.2b - provide a copy of your certification as evidence",IF(A58="No","Refer below","-"))</f>
        <v>-</v>
      </c>
      <c r="D58" s="2" t="str">
        <f t="shared" si="3"/>
        <v>-</v>
      </c>
      <c r="G58" t="str">
        <f t="shared" si="0"/>
        <v xml:space="preserve"> </v>
      </c>
    </row>
    <row r="59" spans="1:7" hidden="1" outlineLevel="1" x14ac:dyDescent="0.25">
      <c r="A59" s="2"/>
      <c r="B59" s="1" t="s">
        <v>2</v>
      </c>
      <c r="D59" s="2" t="str">
        <f t="shared" si="3"/>
        <v>-</v>
      </c>
      <c r="G59" t="str">
        <f t="shared" si="0"/>
        <v xml:space="preserve"> </v>
      </c>
    </row>
    <row r="60" spans="1:7" hidden="1" outlineLevel="1" x14ac:dyDescent="0.25">
      <c r="A60" s="26" t="s">
        <v>4</v>
      </c>
      <c r="B60" t="s">
        <v>15</v>
      </c>
      <c r="C60" t="str">
        <f>IF(A60="Yes","Please provide evidence that your H&amp;S system contains the required policies and staff are trained - see Audit Guide",IF(A60="No","If no documented policy or none of the above -Not Compliant - develop required policies - See Audit Guide for Credit 3.2 criteria","-"))</f>
        <v>-</v>
      </c>
      <c r="D60" s="2" t="str">
        <f t="shared" si="3"/>
        <v>-</v>
      </c>
      <c r="G60" t="str">
        <f t="shared" si="0"/>
        <v xml:space="preserve"> </v>
      </c>
    </row>
    <row r="61" spans="1:7" x14ac:dyDescent="0.25">
      <c r="A61" s="7"/>
      <c r="B61" s="6"/>
      <c r="C61" s="6"/>
      <c r="D61" s="2" t="str">
        <f t="shared" si="3"/>
        <v>-</v>
      </c>
      <c r="G61" t="str">
        <f t="shared" si="0"/>
        <v xml:space="preserve"> </v>
      </c>
    </row>
    <row r="62" spans="1:7" x14ac:dyDescent="0.25">
      <c r="A62" s="2"/>
      <c r="B62"/>
      <c r="G62" t="str">
        <f t="shared" si="0"/>
        <v xml:space="preserve"> </v>
      </c>
    </row>
    <row r="63" spans="1:7" s="12" customFormat="1" ht="23.25" customHeight="1" collapsed="1" x14ac:dyDescent="0.25">
      <c r="A63" s="18" t="str">
        <f>IF(D64=1,"OK",IF(SUM(E67:E93)=5,"OK"," "))</f>
        <v xml:space="preserve"> </v>
      </c>
      <c r="B63" s="107" t="s">
        <v>23</v>
      </c>
      <c r="C63" s="108"/>
      <c r="D63" s="2"/>
      <c r="F63" s="12">
        <f>IF(A63="OK",1,0)</f>
        <v>0</v>
      </c>
      <c r="G63" t="str">
        <f t="shared" si="0"/>
        <v xml:space="preserve"> </v>
      </c>
    </row>
    <row r="64" spans="1:7" hidden="1" outlineLevel="1" x14ac:dyDescent="0.25">
      <c r="A64" s="26" t="s">
        <v>4</v>
      </c>
      <c r="B64" s="105" t="s">
        <v>40</v>
      </c>
      <c r="C64" s="105" t="str">
        <f>IF(A64="Yes","To enact the grace period you need to show evidence that you have reached out to your steel suppliers for the required evidence on the prescribed form",IF(A64="No","Refer below if grace period not invoked and respond to: 4.1a/4.1b/4.1c/4.1d","-"))</f>
        <v>-</v>
      </c>
      <c r="D64" s="2" t="str">
        <f>IF(A64="Yes",1," ")</f>
        <v xml:space="preserve"> </v>
      </c>
      <c r="G64" t="str">
        <f t="shared" si="0"/>
        <v xml:space="preserve"> </v>
      </c>
    </row>
    <row r="65" spans="1:7" hidden="1" outlineLevel="1" x14ac:dyDescent="0.25">
      <c r="A65" s="2"/>
      <c r="B65" s="112" t="s">
        <v>31</v>
      </c>
      <c r="C65" s="105"/>
      <c r="D65" s="2" t="str">
        <f>IF(A68="Yes",1,"-")</f>
        <v>-</v>
      </c>
      <c r="G65" t="str">
        <f t="shared" si="0"/>
        <v xml:space="preserve"> </v>
      </c>
    </row>
    <row r="66" spans="1:7" hidden="1" outlineLevel="1" x14ac:dyDescent="0.25">
      <c r="A66" s="2"/>
      <c r="B66"/>
      <c r="G66" t="str">
        <f t="shared" si="0"/>
        <v xml:space="preserve"> </v>
      </c>
    </row>
    <row r="67" spans="1:7" ht="15.75" hidden="1" outlineLevel="1" x14ac:dyDescent="0.25">
      <c r="A67" s="19" t="str">
        <f>IF(E67&gt;0,"OK"," ")</f>
        <v xml:space="preserve"> </v>
      </c>
      <c r="B67" s="110" t="s">
        <v>28</v>
      </c>
      <c r="C67" s="4" t="s">
        <v>118</v>
      </c>
      <c r="E67" s="2">
        <f>IF(SUM(D68:D70)&gt;0,1,0)</f>
        <v>0</v>
      </c>
      <c r="G67" t="str">
        <f t="shared" si="0"/>
        <v xml:space="preserve"> </v>
      </c>
    </row>
    <row r="68" spans="1:7" hidden="1" outlineLevel="1" x14ac:dyDescent="0.25">
      <c r="A68" s="26" t="s">
        <v>4</v>
      </c>
      <c r="B68" t="s">
        <v>24</v>
      </c>
      <c r="C68" t="str">
        <f>IF(A68="Yes","You appear to met the criteria for a pass - please provide evidence of supplier certifications and % purchases from those suppliers compared to total",IF(A68="No","Refer below","-"))</f>
        <v>-</v>
      </c>
      <c r="D68" s="2" t="str">
        <f>IF(A68="Yes",1,"-")</f>
        <v>-</v>
      </c>
      <c r="G68" t="str">
        <f t="shared" si="0"/>
        <v xml:space="preserve"> </v>
      </c>
    </row>
    <row r="69" spans="1:7" hidden="1" outlineLevel="1" x14ac:dyDescent="0.25">
      <c r="A69" s="2"/>
      <c r="B69" s="1" t="s">
        <v>2</v>
      </c>
      <c r="G69" t="str">
        <f t="shared" si="0"/>
        <v xml:space="preserve"> </v>
      </c>
    </row>
    <row r="70" spans="1:7" hidden="1" outlineLevel="1" x14ac:dyDescent="0.25">
      <c r="A70" s="26" t="s">
        <v>4</v>
      </c>
      <c r="B70" t="s">
        <v>27</v>
      </c>
      <c r="C70" t="str">
        <f>IF(A70="Yes","You appear to meet the criteria for pass - please provide evidence of compliance with the requirements - See Audit Guide",IF(A70="No","If response is 'no' to all options under Credit 4.1a - Non Compliant - refer to Audit Guide","-"))</f>
        <v>-</v>
      </c>
      <c r="D70" s="2" t="str">
        <f>IF(A70="Yes",1,"-")</f>
        <v>-</v>
      </c>
      <c r="G70" t="str">
        <f t="shared" si="0"/>
        <v xml:space="preserve"> </v>
      </c>
    </row>
    <row r="71" spans="1:7" hidden="1" outlineLevel="1" x14ac:dyDescent="0.25">
      <c r="A71" s="5"/>
      <c r="B71"/>
    </row>
    <row r="72" spans="1:7" ht="15.75" hidden="1" outlineLevel="1" x14ac:dyDescent="0.25">
      <c r="A72" s="21" t="str">
        <f>IF(E72&gt;0,"OK"," ")</f>
        <v xml:space="preserve"> </v>
      </c>
      <c r="B72" s="110" t="s">
        <v>29</v>
      </c>
      <c r="C72" s="4"/>
      <c r="E72" s="2">
        <f>IF(SUM(D73:D75)&gt;0,1,0)</f>
        <v>0</v>
      </c>
      <c r="G72" t="str">
        <f t="shared" si="0"/>
        <v xml:space="preserve"> </v>
      </c>
    </row>
    <row r="73" spans="1:7" hidden="1" outlineLevel="1" x14ac:dyDescent="0.25">
      <c r="A73" s="26" t="s">
        <v>4</v>
      </c>
      <c r="B73" t="s">
        <v>25</v>
      </c>
      <c r="C73" t="str">
        <f>IF(A73="Yes","You appear to met the criteria for a pass - please provide evidence of supplier certifications and % purchases from those suppliers compared to total",IF(A73="No","Refer below","-"))</f>
        <v>-</v>
      </c>
      <c r="D73" s="2" t="str">
        <f>IF(A73="Yes",1,"-")</f>
        <v>-</v>
      </c>
      <c r="G73" t="str">
        <f t="shared" si="0"/>
        <v xml:space="preserve"> </v>
      </c>
    </row>
    <row r="74" spans="1:7" hidden="1" outlineLevel="1" x14ac:dyDescent="0.25">
      <c r="A74" s="2"/>
      <c r="B74" s="1" t="s">
        <v>2</v>
      </c>
      <c r="D74" s="2" t="str">
        <f>IF(A74="Yes",1,"-")</f>
        <v>-</v>
      </c>
      <c r="G74" t="str">
        <f t="shared" si="0"/>
        <v xml:space="preserve"> </v>
      </c>
    </row>
    <row r="75" spans="1:7" hidden="1" outlineLevel="1" x14ac:dyDescent="0.25">
      <c r="A75" s="26" t="s">
        <v>4</v>
      </c>
      <c r="B75" s="6" t="s">
        <v>26</v>
      </c>
      <c r="C75" s="6" t="str">
        <f>IF(A75="Yes","You appear to met the criteria for a pass - please provide evidence of supplier compliance as per Credit 4.1b in the Audit Guide", IF(A75="No","If 'no' to both options for Credit 4.1b - Non Compliant - refer to Audit guide","-"))</f>
        <v>-</v>
      </c>
      <c r="D75" s="2" t="str">
        <f>IF(A75="Yes",1,"-")</f>
        <v>-</v>
      </c>
      <c r="G75" t="str">
        <f t="shared" ref="G75:G98" si="4">IF(F75=1,"Pass"," ")</f>
        <v xml:space="preserve"> </v>
      </c>
    </row>
    <row r="76" spans="1:7" hidden="1" outlineLevel="1" x14ac:dyDescent="0.25">
      <c r="A76" s="2"/>
      <c r="B76"/>
    </row>
    <row r="77" spans="1:7" ht="15.75" hidden="1" outlineLevel="1" x14ac:dyDescent="0.25">
      <c r="A77" s="22" t="str">
        <f>IF(E77&gt;0,"OK"," ")</f>
        <v xml:space="preserve"> </v>
      </c>
      <c r="B77" s="111" t="s">
        <v>32</v>
      </c>
      <c r="E77" s="2">
        <f>IF(SUM(D78:D80)&gt;0,1,0)</f>
        <v>0</v>
      </c>
      <c r="G77" t="str">
        <f t="shared" si="4"/>
        <v xml:space="preserve"> </v>
      </c>
    </row>
    <row r="78" spans="1:7" hidden="1" outlineLevel="1" x14ac:dyDescent="0.25">
      <c r="A78" s="26" t="s">
        <v>4</v>
      </c>
      <c r="B78" t="s">
        <v>24</v>
      </c>
      <c r="C78" t="str">
        <f>IF(A78="Yes","You appear to met the criteria for a pass - please provide evidence of supplier certifications and % purchases from those suppliers compared to total",IF(A78="No","Refer below","-"))</f>
        <v>-</v>
      </c>
      <c r="D78" s="2" t="str">
        <f>IF(A78="Yes",1,"-")</f>
        <v>-</v>
      </c>
      <c r="G78" t="str">
        <f t="shared" si="4"/>
        <v xml:space="preserve"> </v>
      </c>
    </row>
    <row r="79" spans="1:7" hidden="1" outlineLevel="1" x14ac:dyDescent="0.25">
      <c r="A79" s="2"/>
      <c r="B79" s="1" t="s">
        <v>2</v>
      </c>
      <c r="D79" s="2" t="str">
        <f>IF(A79="Yes",1,"-")</f>
        <v>-</v>
      </c>
      <c r="G79" t="str">
        <f t="shared" si="4"/>
        <v xml:space="preserve"> </v>
      </c>
    </row>
    <row r="80" spans="1:7" hidden="1" outlineLevel="1" x14ac:dyDescent="0.25">
      <c r="A80" s="26" t="s">
        <v>4</v>
      </c>
      <c r="B80" s="6" t="s">
        <v>33</v>
      </c>
      <c r="C80" s="6" t="str">
        <f>IF(A80="Yes","You appear to met the criteria for a pass - please provide evidence of supplier certifications and % purchases from those suppliers compared to total",IF(A80="No","If 'no' to both options for Credit 4.1c - Non Compliant - refer to Audit Guide","-"))</f>
        <v>-</v>
      </c>
      <c r="D80" s="2" t="str">
        <f>IF(A80="Yes",1,"-")</f>
        <v>-</v>
      </c>
      <c r="G80" t="str">
        <f t="shared" si="4"/>
        <v xml:space="preserve"> </v>
      </c>
    </row>
    <row r="81" spans="1:7" hidden="1" outlineLevel="1" x14ac:dyDescent="0.25">
      <c r="A81" s="2"/>
      <c r="B81"/>
    </row>
    <row r="82" spans="1:7" ht="15.75" hidden="1" outlineLevel="1" x14ac:dyDescent="0.25">
      <c r="A82" s="22" t="str">
        <f>IF(E82&gt;0,"OK"," ")</f>
        <v xml:space="preserve"> </v>
      </c>
      <c r="B82" s="111" t="s">
        <v>34</v>
      </c>
      <c r="E82" s="2">
        <f>IF(SUM(D83:D87)&gt;0,1,0)</f>
        <v>0</v>
      </c>
      <c r="G82" t="str">
        <f t="shared" si="4"/>
        <v xml:space="preserve"> </v>
      </c>
    </row>
    <row r="83" spans="1:7" hidden="1" outlineLevel="1" x14ac:dyDescent="0.25">
      <c r="A83" s="26" t="s">
        <v>4</v>
      </c>
      <c r="B83" t="str">
        <f>B78</f>
        <v>The suppliers of 70% of our steel purchases have ASI or SSC RPP certification</v>
      </c>
      <c r="C83" t="str">
        <f>IF(A83="Yes","You appear to met the criteria for a pass - please provide evidence of supplier certifications and % purchases from those suppliers compared to total",IF(A83="No","Refer below","-"))</f>
        <v>-</v>
      </c>
      <c r="D83" s="2" t="str">
        <f>IF(A83="Yes",1,"-")</f>
        <v>-</v>
      </c>
      <c r="G83" t="str">
        <f t="shared" si="4"/>
        <v xml:space="preserve"> </v>
      </c>
    </row>
    <row r="84" spans="1:7" hidden="1" outlineLevel="1" x14ac:dyDescent="0.25">
      <c r="A84" s="2"/>
      <c r="B84" s="1" t="s">
        <v>2</v>
      </c>
      <c r="D84" s="2" t="str">
        <f>IF(A84="Yes",1,"-")</f>
        <v>-</v>
      </c>
      <c r="G84" t="str">
        <f t="shared" si="4"/>
        <v xml:space="preserve"> </v>
      </c>
    </row>
    <row r="85" spans="1:7" hidden="1" outlineLevel="1" x14ac:dyDescent="0.25">
      <c r="A85" s="26" t="s">
        <v>4</v>
      </c>
      <c r="B85" t="s">
        <v>35</v>
      </c>
      <c r="C85" t="str">
        <f>IF(A85="Yes","You appear to met the criteria for a pass - please provide evidence of supplier water use reductions and % purchases from those suppliers compared to total",IF(A85="No","Refer below","-"))</f>
        <v>-</v>
      </c>
      <c r="D85" s="2" t="str">
        <f>IF(A85="Yes",1,"-")</f>
        <v>-</v>
      </c>
      <c r="G85" t="str">
        <f t="shared" si="4"/>
        <v xml:space="preserve"> </v>
      </c>
    </row>
    <row r="86" spans="1:7" hidden="1" outlineLevel="1" x14ac:dyDescent="0.25">
      <c r="A86" s="2"/>
      <c r="B86" s="1" t="s">
        <v>2</v>
      </c>
      <c r="D86" s="2" t="str">
        <f>IF(A86="Yes",1,"-")</f>
        <v>-</v>
      </c>
      <c r="G86" t="str">
        <f t="shared" si="4"/>
        <v xml:space="preserve"> </v>
      </c>
    </row>
    <row r="87" spans="1:7" hidden="1" outlineLevel="1" x14ac:dyDescent="0.25">
      <c r="A87" s="26" t="s">
        <v>4</v>
      </c>
      <c r="B87" s="6" t="s">
        <v>36</v>
      </c>
      <c r="C87" s="6" t="str">
        <f>IF(A87="Yes","You appear to met the criteria for a pass - please provide evidence of supplier certifications and % purchases from those suppliers compared to total",IF(A87="No","If 'no' to all options for Credit 4.1d - Non Compliant - refer to Audit Guide","-"))</f>
        <v>-</v>
      </c>
      <c r="D87" s="2" t="str">
        <f>IF(A87="Yes",1,"-")</f>
        <v>-</v>
      </c>
      <c r="G87" t="str">
        <f t="shared" si="4"/>
        <v xml:space="preserve"> </v>
      </c>
    </row>
    <row r="88" spans="1:7" hidden="1" outlineLevel="1" x14ac:dyDescent="0.25">
      <c r="A88" s="2"/>
      <c r="B88"/>
    </row>
    <row r="89" spans="1:7" ht="15.75" hidden="1" outlineLevel="1" x14ac:dyDescent="0.25">
      <c r="A89" s="22" t="str">
        <f>IF(E89&gt;0,"OK"," ")</f>
        <v xml:space="preserve"> </v>
      </c>
      <c r="B89" s="111" t="s">
        <v>38</v>
      </c>
      <c r="E89" s="2">
        <f>IF(SUM(D90:D96)&gt;0,1,0)</f>
        <v>0</v>
      </c>
      <c r="G89" t="str">
        <f t="shared" si="4"/>
        <v xml:space="preserve"> </v>
      </c>
    </row>
    <row r="90" spans="1:7" hidden="1" outlineLevel="1" x14ac:dyDescent="0.25">
      <c r="A90" s="26" t="s">
        <v>4</v>
      </c>
      <c r="B90" t="s">
        <v>42</v>
      </c>
      <c r="C90" t="str">
        <f>IF(A90="Yes","Congratulations you have everything required to pass Credit 4.1e -  you will need a copy of your certification as evidence",IF(A10="No","Refer below","-"))</f>
        <v>-</v>
      </c>
      <c r="D90" s="2" t="str">
        <f t="shared" ref="D90:D96" si="5">IF(A90="Yes",1,"-")</f>
        <v>-</v>
      </c>
      <c r="G90" t="str">
        <f t="shared" si="4"/>
        <v xml:space="preserve"> </v>
      </c>
    </row>
    <row r="91" spans="1:7" hidden="1" outlineLevel="1" x14ac:dyDescent="0.25">
      <c r="A91" s="2"/>
      <c r="B91" s="1" t="s">
        <v>2</v>
      </c>
      <c r="D91" s="2" t="str">
        <f t="shared" si="5"/>
        <v>-</v>
      </c>
      <c r="G91" t="str">
        <f t="shared" si="4"/>
        <v xml:space="preserve"> </v>
      </c>
    </row>
    <row r="92" spans="1:7" hidden="1" outlineLevel="1" x14ac:dyDescent="0.25">
      <c r="A92" s="26" t="s">
        <v>4</v>
      </c>
      <c r="B92" t="s">
        <v>39</v>
      </c>
      <c r="C92" t="str">
        <f>IF(A92="Yes","Congratulations you have everything required to pass Credit 4.1e -  you will need a copy of your certification as evidence",IF(A10="No","Refer below","-"))</f>
        <v>-</v>
      </c>
      <c r="D92" s="2" t="str">
        <f t="shared" si="5"/>
        <v>-</v>
      </c>
      <c r="G92" t="str">
        <f t="shared" si="4"/>
        <v xml:space="preserve"> </v>
      </c>
    </row>
    <row r="93" spans="1:7" hidden="1" outlineLevel="1" x14ac:dyDescent="0.25">
      <c r="A93" s="2"/>
      <c r="B93" s="1" t="s">
        <v>2</v>
      </c>
      <c r="D93" s="2" t="str">
        <f t="shared" si="5"/>
        <v>-</v>
      </c>
      <c r="G93" t="str">
        <f t="shared" si="4"/>
        <v xml:space="preserve"> </v>
      </c>
    </row>
    <row r="94" spans="1:7" hidden="1" outlineLevel="1" x14ac:dyDescent="0.25">
      <c r="A94" s="26" t="s">
        <v>4</v>
      </c>
      <c r="B94" t="s">
        <v>41</v>
      </c>
      <c r="C94" t="str">
        <f>IF(A94="Yes","Congratulations you have everything required to pass Credit 4.1e -  you will need a copy of your certification as evidence",IF(A10="No","Refer below","-"))</f>
        <v>-</v>
      </c>
      <c r="D94" s="2" t="str">
        <f t="shared" si="5"/>
        <v>-</v>
      </c>
      <c r="G94" t="str">
        <f t="shared" si="4"/>
        <v xml:space="preserve"> </v>
      </c>
    </row>
    <row r="95" spans="1:7" hidden="1" outlineLevel="1" x14ac:dyDescent="0.25">
      <c r="A95" s="2"/>
      <c r="B95" s="1" t="s">
        <v>2</v>
      </c>
      <c r="D95" s="2" t="str">
        <f t="shared" si="5"/>
        <v>-</v>
      </c>
      <c r="G95" t="str">
        <f t="shared" si="4"/>
        <v xml:space="preserve"> </v>
      </c>
    </row>
    <row r="96" spans="1:7" hidden="1" outlineLevel="1" x14ac:dyDescent="0.25">
      <c r="A96" s="26" t="s">
        <v>4</v>
      </c>
      <c r="B96" t="s">
        <v>43</v>
      </c>
      <c r="C96" t="str">
        <f>IF(A96="Yes","You appear to met the criteria for a pass - please provide evidence of supplier certifications and % purchases from those suppliers compared to total",IF(A96="No","If 'no' to all options for Credit 4.1e - Non Compliant - refer to Audit Guide","-"))</f>
        <v>-</v>
      </c>
      <c r="D96" s="2" t="str">
        <f t="shared" si="5"/>
        <v>-</v>
      </c>
      <c r="G96" t="str">
        <f t="shared" si="4"/>
        <v xml:space="preserve"> </v>
      </c>
    </row>
    <row r="97" spans="1:7" x14ac:dyDescent="0.25">
      <c r="A97" s="7"/>
      <c r="B97" s="6"/>
      <c r="C97" s="6"/>
      <c r="G97" t="str">
        <f t="shared" si="4"/>
        <v xml:space="preserve"> </v>
      </c>
    </row>
    <row r="98" spans="1:7" x14ac:dyDescent="0.25">
      <c r="G98" t="str">
        <f t="shared" si="4"/>
        <v xml:space="preserve"> </v>
      </c>
    </row>
    <row r="99" spans="1:7" ht="15.75" thickBot="1" x14ac:dyDescent="0.3">
      <c r="F99" s="63">
        <f>SUM(F9:F63)</f>
        <v>0</v>
      </c>
    </row>
    <row r="100" spans="1:7" x14ac:dyDescent="0.25">
      <c r="A100" t="s">
        <v>101</v>
      </c>
    </row>
  </sheetData>
  <sheetProtection algorithmName="SHA-512" hashValue="KIMDby6INGqZeqtsgvCv8TrwRzpfKKzJwiCG9+qcFTkRic8qw/EX1NpCAg+HsVl4UL5ahCAvpP0CC6XLvN43/g==" saltValue="icw31+w1FtEbeV06ZAtlig==" spinCount="100000" sheet="1" formatRows="0" selectLockedCells="1"/>
  <conditionalFormatting sqref="A12">
    <cfRule type="containsText" dxfId="144" priority="39" operator="containsText" text="Yes">
      <formula>NOT(ISERROR(SEARCH("Yes",A12)))</formula>
    </cfRule>
  </conditionalFormatting>
  <conditionalFormatting sqref="A15">
    <cfRule type="containsText" dxfId="143" priority="10" operator="containsText" text="OK">
      <formula>NOT(ISERROR(SEARCH("OK",A15)))</formula>
    </cfRule>
  </conditionalFormatting>
  <conditionalFormatting sqref="A16">
    <cfRule type="containsText" dxfId="142" priority="38" operator="containsText" text="Yes">
      <formula>NOT(ISERROR(SEARCH("Yes",A16)))</formula>
    </cfRule>
  </conditionalFormatting>
  <conditionalFormatting sqref="A18:A19">
    <cfRule type="containsText" dxfId="141" priority="37" operator="containsText" text="Yes">
      <formula>NOT(ISERROR(SEARCH("Yes",A18)))</formula>
    </cfRule>
  </conditionalFormatting>
  <conditionalFormatting sqref="A22">
    <cfRule type="containsText" dxfId="140" priority="9" operator="containsText" text="OK">
      <formula>NOT(ISERROR(SEARCH("OK",A22)))</formula>
    </cfRule>
  </conditionalFormatting>
  <conditionalFormatting sqref="A23">
    <cfRule type="containsText" dxfId="139" priority="36" operator="containsText" text="Yes">
      <formula>NOT(ISERROR(SEARCH("Yes",A23)))</formula>
    </cfRule>
  </conditionalFormatting>
  <conditionalFormatting sqref="A25">
    <cfRule type="containsText" dxfId="138" priority="35" operator="containsText" text="Yes">
      <formula>NOT(ISERROR(SEARCH("Yes",A25)))</formula>
    </cfRule>
  </conditionalFormatting>
  <conditionalFormatting sqref="A27">
    <cfRule type="containsText" dxfId="137" priority="34" operator="containsText" text="Yes">
      <formula>NOT(ISERROR(SEARCH("Yes",A27)))</formula>
    </cfRule>
  </conditionalFormatting>
  <conditionalFormatting sqref="A29">
    <cfRule type="containsText" dxfId="136" priority="33" operator="containsText" text="Yes">
      <formula>NOT(ISERROR(SEARCH("Yes",A29)))</formula>
    </cfRule>
  </conditionalFormatting>
  <conditionalFormatting sqref="A32">
    <cfRule type="containsText" dxfId="135" priority="5" operator="containsText" text="OK">
      <formula>NOT(ISERROR(SEARCH("OK",A32)))</formula>
    </cfRule>
  </conditionalFormatting>
  <conditionalFormatting sqref="A33">
    <cfRule type="containsText" dxfId="134" priority="28" operator="containsText" text="Yes">
      <formula>NOT(ISERROR(SEARCH("Yes",A33)))</formula>
    </cfRule>
  </conditionalFormatting>
  <conditionalFormatting sqref="A36">
    <cfRule type="containsText" dxfId="133" priority="4" operator="containsText" text="OK">
      <formula>NOT(ISERROR(SEARCH("OK",A36)))</formula>
    </cfRule>
  </conditionalFormatting>
  <conditionalFormatting sqref="A37">
    <cfRule type="containsText" dxfId="132" priority="32" operator="containsText" text="Yes">
      <formula>NOT(ISERROR(SEARCH("Yes",A37)))</formula>
    </cfRule>
  </conditionalFormatting>
  <conditionalFormatting sqref="A39">
    <cfRule type="containsText" dxfId="131" priority="31" operator="containsText" text="Yes">
      <formula>NOT(ISERROR(SEARCH("Yes",A39)))</formula>
    </cfRule>
  </conditionalFormatting>
  <conditionalFormatting sqref="A41">
    <cfRule type="containsText" dxfId="130" priority="30" operator="containsText" text="Yes">
      <formula>NOT(ISERROR(SEARCH("Yes",A41)))</formula>
    </cfRule>
  </conditionalFormatting>
  <conditionalFormatting sqref="A43">
    <cfRule type="containsText" dxfId="129" priority="29" operator="containsText" text="Yes">
      <formula>NOT(ISERROR(SEARCH("Yes",A43)))</formula>
    </cfRule>
  </conditionalFormatting>
  <conditionalFormatting sqref="A47">
    <cfRule type="containsText" dxfId="128" priority="1" operator="containsText" text="OK">
      <formula>NOT(ISERROR(SEARCH("OK",A47)))</formula>
    </cfRule>
  </conditionalFormatting>
  <conditionalFormatting sqref="A48">
    <cfRule type="containsText" dxfId="127" priority="3" operator="containsText" text="Yes">
      <formula>NOT(ISERROR(SEARCH("Yes",A48)))</formula>
    </cfRule>
  </conditionalFormatting>
  <conditionalFormatting sqref="A50">
    <cfRule type="containsText" dxfId="126" priority="2" operator="containsText" text="Yes">
      <formula>NOT(ISERROR(SEARCH("Yes",A50)))</formula>
    </cfRule>
  </conditionalFormatting>
  <conditionalFormatting sqref="A53">
    <cfRule type="containsText" dxfId="125" priority="6" operator="containsText" text="OK">
      <formula>NOT(ISERROR(SEARCH("OK",A53)))</formula>
    </cfRule>
  </conditionalFormatting>
  <conditionalFormatting sqref="A54">
    <cfRule type="containsText" dxfId="124" priority="27" operator="containsText" text="Yes">
      <formula>NOT(ISERROR(SEARCH("Yes",A54)))</formula>
    </cfRule>
  </conditionalFormatting>
  <conditionalFormatting sqref="A56">
    <cfRule type="containsText" dxfId="123" priority="26" operator="containsText" text="Yes">
      <formula>NOT(ISERROR(SEARCH("Yes",A56)))</formula>
    </cfRule>
  </conditionalFormatting>
  <conditionalFormatting sqref="A58">
    <cfRule type="containsText" dxfId="122" priority="25" operator="containsText" text="Yes">
      <formula>NOT(ISERROR(SEARCH("Yes",A58)))</formula>
    </cfRule>
  </conditionalFormatting>
  <conditionalFormatting sqref="A60">
    <cfRule type="containsText" dxfId="121" priority="24" operator="containsText" text="Yes">
      <formula>NOT(ISERROR(SEARCH("Yes",A60)))</formula>
    </cfRule>
  </conditionalFormatting>
  <conditionalFormatting sqref="A63">
    <cfRule type="containsText" dxfId="120" priority="7" operator="containsText" text="OK">
      <formula>NOT(ISERROR(SEARCH("OK",A63)))</formula>
    </cfRule>
  </conditionalFormatting>
  <conditionalFormatting sqref="A64:A68">
    <cfRule type="containsText" dxfId="119" priority="23" operator="containsText" text="Yes">
      <formula>NOT(ISERROR(SEARCH("Yes",A64)))</formula>
    </cfRule>
  </conditionalFormatting>
  <conditionalFormatting sqref="A67 A72 A77 A82 A89">
    <cfRule type="containsText" dxfId="118" priority="8" operator="containsText" text="OK">
      <formula>NOT(ISERROR(SEARCH("OK",A67)))</formula>
    </cfRule>
  </conditionalFormatting>
  <conditionalFormatting sqref="A70:A71">
    <cfRule type="containsText" dxfId="117" priority="22" operator="containsText" text="Yes">
      <formula>NOT(ISERROR(SEARCH("Yes",A70)))</formula>
    </cfRule>
  </conditionalFormatting>
  <conditionalFormatting sqref="A73">
    <cfRule type="containsText" dxfId="116" priority="21" operator="containsText" text="Yes">
      <formula>NOT(ISERROR(SEARCH("Yes",A73)))</formula>
    </cfRule>
  </conditionalFormatting>
  <conditionalFormatting sqref="A75:A76">
    <cfRule type="containsText" dxfId="115" priority="20" operator="containsText" text="Yes">
      <formula>NOT(ISERROR(SEARCH("Yes",A75)))</formula>
    </cfRule>
  </conditionalFormatting>
  <conditionalFormatting sqref="A78">
    <cfRule type="containsText" dxfId="114" priority="19" operator="containsText" text="Yes">
      <formula>NOT(ISERROR(SEARCH("Yes",A78)))</formula>
    </cfRule>
  </conditionalFormatting>
  <conditionalFormatting sqref="A80:A81">
    <cfRule type="containsText" dxfId="113" priority="18" operator="containsText" text="Yes">
      <formula>NOT(ISERROR(SEARCH("Yes",A80)))</formula>
    </cfRule>
  </conditionalFormatting>
  <conditionalFormatting sqref="A83">
    <cfRule type="containsText" dxfId="112" priority="17" operator="containsText" text="Yes">
      <formula>NOT(ISERROR(SEARCH("Yes",A83)))</formula>
    </cfRule>
  </conditionalFormatting>
  <conditionalFormatting sqref="A85">
    <cfRule type="containsText" dxfId="111" priority="16" operator="containsText" text="Yes">
      <formula>NOT(ISERROR(SEARCH("Yes",A85)))</formula>
    </cfRule>
  </conditionalFormatting>
  <conditionalFormatting sqref="A87:A88">
    <cfRule type="containsText" dxfId="110" priority="15" operator="containsText" text="Yes">
      <formula>NOT(ISERROR(SEARCH("Yes",A87)))</formula>
    </cfRule>
  </conditionalFormatting>
  <conditionalFormatting sqref="A90">
    <cfRule type="containsText" dxfId="109" priority="13" operator="containsText" text="Yes">
      <formula>NOT(ISERROR(SEARCH("Yes",A90)))</formula>
    </cfRule>
  </conditionalFormatting>
  <conditionalFormatting sqref="A92 A94 A96">
    <cfRule type="containsText" dxfId="108" priority="14" operator="containsText" text="Yes">
      <formula>NOT(ISERROR(SEARCH("Yes",A92)))</formula>
    </cfRule>
  </conditionalFormatting>
  <conditionalFormatting sqref="A9:B9">
    <cfRule type="containsText" dxfId="107" priority="11" operator="containsText" text="OK">
      <formula>NOT(ISERROR(SEARCH("OK",A9)))</formula>
    </cfRule>
  </conditionalFormatting>
  <conditionalFormatting sqref="A10:B10">
    <cfRule type="containsText" dxfId="106" priority="40" operator="containsText" text="Yes">
      <formula>NOT(ISERROR(SEARCH("Yes",A10)))</formula>
    </cfRule>
  </conditionalFormatting>
  <conditionalFormatting sqref="D9">
    <cfRule type="cellIs" dxfId="105" priority="12" operator="greaterThan">
      <formula>0</formula>
    </cfRule>
  </conditionalFormatting>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A9EFE1BE-B036-49AF-8D26-1F8CD55CEC6F}">
          <x14:formula1>
            <xm:f>Lists!$A$3:$A$4</xm:f>
          </x14:formula1>
          <xm:sqref>A12 A10 A18:A19 B19 A50 A92 A54 A96 A94 A75 A90 A80 A85 A83 A64:A65 A68 A78 A70 A73 B65:B66 A60 A58 A56 A37 A48 A43 A41 A39 A33 A29 A27 A25 A23 A16 A87</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C27592-3AEB-4BB3-BF89-04DF519B087C}">
  <sheetPr>
    <outlinePr summaryBelow="0"/>
  </sheetPr>
  <dimension ref="A1:G142"/>
  <sheetViews>
    <sheetView zoomScaleNormal="100" workbookViewId="0">
      <selection activeCell="A136" sqref="A136"/>
    </sheetView>
  </sheetViews>
  <sheetFormatPr defaultRowHeight="15" outlineLevelRow="1" x14ac:dyDescent="0.25"/>
  <cols>
    <col min="1" max="1" width="18.42578125" customWidth="1"/>
    <col min="2" max="2" width="76" style="2" bestFit="1" customWidth="1"/>
    <col min="3" max="3" width="135.5703125" customWidth="1"/>
    <col min="4" max="4" width="9.140625" style="2" hidden="1" customWidth="1"/>
    <col min="5" max="7" width="9.140625" hidden="1" customWidth="1"/>
    <col min="8" max="8" width="9.140625" customWidth="1"/>
  </cols>
  <sheetData>
    <row r="1" spans="1:7" ht="24" x14ac:dyDescent="0.4">
      <c r="A1" s="44" t="str">
        <f>'RPP Level 1'!A1</f>
        <v xml:space="preserve">Responsible Products SELF ASSESSMENT Checklist </v>
      </c>
      <c r="B1" s="44"/>
      <c r="C1" s="45" t="s">
        <v>113</v>
      </c>
    </row>
    <row r="2" spans="1:7" ht="18.75" x14ac:dyDescent="0.3">
      <c r="A2" s="129" t="str">
        <f>Dashboard!A2</f>
        <v>Version 20260617</v>
      </c>
      <c r="B2" s="29"/>
    </row>
    <row r="3" spans="1:7" ht="18.75" x14ac:dyDescent="0.3">
      <c r="A3" s="56" t="str">
        <f>'RPP Level 1'!A3</f>
        <v>Please note - This is a self assessment to use in preparing your audit submission - it is NOT the audit - ensure you read and understand the relevant credit criteria in the Audit Guide</v>
      </c>
      <c r="B3" s="46"/>
      <c r="C3" s="41"/>
    </row>
    <row r="4" spans="1:7" ht="18.75" x14ac:dyDescent="0.3">
      <c r="A4" s="47" t="str">
        <f>'RPP Level 1'!A4</f>
        <v>Use the '+' and '-' signs at the left side of the sheet to open or close the credit - THEN - Select your status using the dropdown menue in the applicable box at Column A - THEN - Read and action any advice</v>
      </c>
      <c r="B4" s="48"/>
      <c r="C4" s="49"/>
    </row>
    <row r="5" spans="1:7" ht="18.75" x14ac:dyDescent="0.3">
      <c r="A5" s="31" t="str">
        <f>'RPP Level 1'!A5</f>
        <v>To keep yourself focussed and avoid and visual clutter - we suggest you work on one credit at a time.</v>
      </c>
      <c r="B5" s="29"/>
      <c r="C5" s="31"/>
    </row>
    <row r="6" spans="1:7" x14ac:dyDescent="0.25">
      <c r="A6" s="1"/>
    </row>
    <row r="7" spans="1:7" x14ac:dyDescent="0.25">
      <c r="A7" s="51" t="str">
        <f>'RPP Level 1'!A7</f>
        <v>Select your Status</v>
      </c>
      <c r="B7" s="50" t="s">
        <v>11</v>
      </c>
      <c r="C7" s="50" t="s">
        <v>12</v>
      </c>
    </row>
    <row r="8" spans="1:7" x14ac:dyDescent="0.25">
      <c r="A8" s="14"/>
      <c r="B8" s="4"/>
      <c r="C8" s="4"/>
    </row>
    <row r="9" spans="1:7" ht="23.25" customHeight="1" collapsed="1" x14ac:dyDescent="0.25">
      <c r="A9" s="20" t="str">
        <f>IF(SUM(D10:D12)&gt;0,"OK"," ")</f>
        <v xml:space="preserve"> </v>
      </c>
      <c r="B9" s="10" t="s">
        <v>6</v>
      </c>
      <c r="D9" s="8"/>
      <c r="F9">
        <f>IF(A9="OK",1,0)</f>
        <v>0</v>
      </c>
      <c r="G9" t="str">
        <f>IF(F9=1,"Pass"," ")</f>
        <v xml:space="preserve"> </v>
      </c>
    </row>
    <row r="10" spans="1:7" hidden="1" outlineLevel="1" x14ac:dyDescent="0.25">
      <c r="A10" s="26" t="s">
        <v>4</v>
      </c>
      <c r="B10" t="s">
        <v>1</v>
      </c>
      <c r="C10" t="str">
        <f>IF(A10="Yes","Congratulations you have everything required to pass Credit 1.1 -  you will need a copy of your certification as evidence",IF(A10="No","Refer below","-"))</f>
        <v>-</v>
      </c>
      <c r="D10" s="2" t="str">
        <f>IF(A10="Yes",1,"-")</f>
        <v>-</v>
      </c>
      <c r="G10" t="str">
        <f t="shared" ref="G10:G73" si="0">IF(F10=1,"Pass"," ")</f>
        <v xml:space="preserve"> </v>
      </c>
    </row>
    <row r="11" spans="1:7" hidden="1" outlineLevel="1" x14ac:dyDescent="0.25">
      <c r="A11" s="8" t="s">
        <v>8</v>
      </c>
      <c r="B11" s="1" t="s">
        <v>2</v>
      </c>
      <c r="C11" s="9" t="s">
        <v>8</v>
      </c>
      <c r="D11" s="2" t="str">
        <f>IF(A11="Yes",1,"-")</f>
        <v>-</v>
      </c>
      <c r="G11" t="str">
        <f t="shared" si="0"/>
        <v xml:space="preserve"> </v>
      </c>
    </row>
    <row r="12" spans="1:7" hidden="1" outlineLevel="1" x14ac:dyDescent="0.25">
      <c r="A12" s="26" t="s">
        <v>4</v>
      </c>
      <c r="B12" t="s">
        <v>3</v>
      </c>
      <c r="C12" t="str">
        <f>IF(A12="Yes","To pass Credit 1.1 please provide evidence that your Code of Conduct contains the required policies and staff are trained - see Audit Guide",IF(A12="No","If no ISO9001 or Written Code - Not Compliant - develop required policies - See Audit Guide for Credit 1.1 criteria","-"))</f>
        <v>-</v>
      </c>
      <c r="D12" s="2" t="str">
        <f>IF(A12="Yes",1,"-")</f>
        <v>-</v>
      </c>
      <c r="G12" t="str">
        <f t="shared" si="0"/>
        <v xml:space="preserve"> </v>
      </c>
    </row>
    <row r="13" spans="1:7" x14ac:dyDescent="0.25">
      <c r="A13" s="2"/>
      <c r="B13"/>
      <c r="G13" t="str">
        <f t="shared" si="0"/>
        <v xml:space="preserve"> </v>
      </c>
    </row>
    <row r="14" spans="1:7" x14ac:dyDescent="0.25">
      <c r="A14" s="5"/>
      <c r="B14" s="4"/>
      <c r="C14" s="4"/>
      <c r="D14" s="2" t="str">
        <f>IF(A14="Yes",1,"-")</f>
        <v>-</v>
      </c>
      <c r="G14" t="str">
        <f t="shared" si="0"/>
        <v xml:space="preserve"> </v>
      </c>
    </row>
    <row r="15" spans="1:7" s="12" customFormat="1" ht="21" customHeight="1" collapsed="1" x14ac:dyDescent="0.25">
      <c r="A15" s="18" t="str">
        <f>IF(SUM(D16:D20)&gt;0,"OK"," ")</f>
        <v xml:space="preserve"> </v>
      </c>
      <c r="B15" s="10" t="s">
        <v>5</v>
      </c>
      <c r="D15" s="2"/>
      <c r="F15" s="12">
        <f>IF(A15="OK",1,0)</f>
        <v>0</v>
      </c>
      <c r="G15" t="str">
        <f t="shared" si="0"/>
        <v xml:space="preserve"> </v>
      </c>
    </row>
    <row r="16" spans="1:7" hidden="1" outlineLevel="1" x14ac:dyDescent="0.25">
      <c r="A16" s="26" t="s">
        <v>4</v>
      </c>
      <c r="B16" t="str">
        <f>B10</f>
        <v>We have current ISO 9001 accreditation</v>
      </c>
      <c r="C16" t="str">
        <f>IF(A16="Yes","Congratulations you have everything required to pass Credit 1.2a - you will need a copy of your certification as evidence",IF(A16="No","Refer below","-"))</f>
        <v>-</v>
      </c>
      <c r="D16" s="2" t="str">
        <f>IF(A16="Yes",1,"-")</f>
        <v>-</v>
      </c>
      <c r="G16" t="str">
        <f t="shared" si="0"/>
        <v xml:space="preserve"> </v>
      </c>
    </row>
    <row r="17" spans="1:7" hidden="1" outlineLevel="1" x14ac:dyDescent="0.25">
      <c r="A17" s="2"/>
      <c r="B17" s="1" t="s">
        <v>2</v>
      </c>
      <c r="D17" s="2" t="str">
        <f>IF(A17="Yes",1,"-")</f>
        <v>-</v>
      </c>
      <c r="G17" t="str">
        <f t="shared" si="0"/>
        <v xml:space="preserve"> </v>
      </c>
    </row>
    <row r="18" spans="1:7" hidden="1" outlineLevel="1" x14ac:dyDescent="0.25">
      <c r="A18" s="26" t="s">
        <v>4</v>
      </c>
      <c r="B18" t="s">
        <v>7</v>
      </c>
      <c r="C18" t="str">
        <f>IF(A18="Yes","To pass Credit 1.2a please provide evidence that your BMS contains the required policies and staff are trained - see Audit Guide Credit 1.2a",IF(A18="No","If no ISO9001 or BMS - Not Compliant - develop required policies - See Audit Guide","-"))</f>
        <v>-</v>
      </c>
      <c r="D18" s="2" t="str">
        <f>IF(A18="Yes",1,"-")</f>
        <v>-</v>
      </c>
      <c r="G18" t="str">
        <f t="shared" si="0"/>
        <v xml:space="preserve"> </v>
      </c>
    </row>
    <row r="19" spans="1:7" hidden="1" outlineLevel="1" x14ac:dyDescent="0.25">
      <c r="A19" s="2"/>
      <c r="B19" s="16" t="s">
        <v>37</v>
      </c>
      <c r="D19" s="2" t="str">
        <f>IF(A19="Yes",1,"-")</f>
        <v>-</v>
      </c>
      <c r="G19" t="str">
        <f t="shared" si="0"/>
        <v xml:space="preserve"> </v>
      </c>
    </row>
    <row r="20" spans="1:7" x14ac:dyDescent="0.25">
      <c r="A20" s="7"/>
      <c r="B20" s="6"/>
      <c r="C20" s="6"/>
      <c r="D20" s="2" t="str">
        <f>IF(A20="Yes",1,"-")</f>
        <v>-</v>
      </c>
      <c r="G20" t="str">
        <f t="shared" si="0"/>
        <v xml:space="preserve"> </v>
      </c>
    </row>
    <row r="21" spans="1:7" x14ac:dyDescent="0.25">
      <c r="A21" s="2"/>
      <c r="B21"/>
      <c r="G21" t="str">
        <f t="shared" si="0"/>
        <v xml:space="preserve"> </v>
      </c>
    </row>
    <row r="22" spans="1:7" s="12" customFormat="1" ht="23.25" customHeight="1" collapsed="1" x14ac:dyDescent="0.25">
      <c r="A22" s="18" t="str">
        <f>IF(SUM(D21:D30)&gt;0,"OK"," ")</f>
        <v xml:space="preserve"> </v>
      </c>
      <c r="B22" s="10" t="s">
        <v>9</v>
      </c>
      <c r="D22" s="2"/>
      <c r="F22" s="12">
        <f>IF(A22="OK",1,0)</f>
        <v>0</v>
      </c>
      <c r="G22" t="str">
        <f t="shared" si="0"/>
        <v xml:space="preserve"> </v>
      </c>
    </row>
    <row r="23" spans="1:7" hidden="1" outlineLevel="1" x14ac:dyDescent="0.25">
      <c r="A23" s="26" t="s">
        <v>4</v>
      </c>
      <c r="B23" t="s">
        <v>10</v>
      </c>
      <c r="C23" t="str">
        <f>IF(A23="Yes","Congratulations you have everything required to pass Credit 1.2b - provide a copy of your certification as evidence",IF(A23="No","Refer below","-"))</f>
        <v>-</v>
      </c>
      <c r="D23" s="2" t="str">
        <f t="shared" ref="D23:D31" si="1">IF(A23="Yes",1,"-")</f>
        <v>-</v>
      </c>
      <c r="G23" t="str">
        <f t="shared" si="0"/>
        <v xml:space="preserve"> </v>
      </c>
    </row>
    <row r="24" spans="1:7" hidden="1" outlineLevel="1" x14ac:dyDescent="0.25">
      <c r="A24" s="2"/>
      <c r="B24" s="1" t="s">
        <v>2</v>
      </c>
      <c r="D24" s="2" t="str">
        <f t="shared" si="1"/>
        <v>-</v>
      </c>
      <c r="G24" t="str">
        <f t="shared" si="0"/>
        <v xml:space="preserve"> </v>
      </c>
    </row>
    <row r="25" spans="1:7" hidden="1" outlineLevel="1" x14ac:dyDescent="0.25">
      <c r="A25" s="26" t="s">
        <v>4</v>
      </c>
      <c r="B25" t="s">
        <v>106</v>
      </c>
      <c r="C25" t="str">
        <f>IF(A25="Yes","Congratulations you have everything required to pass Credit 1.2b - provide a copy of your certification as evidence",IF(A25="No","Refer below","-"))</f>
        <v>-</v>
      </c>
      <c r="D25" s="2" t="str">
        <f t="shared" si="1"/>
        <v>-</v>
      </c>
      <c r="G25" t="str">
        <f t="shared" si="0"/>
        <v xml:space="preserve"> </v>
      </c>
    </row>
    <row r="26" spans="1:7" hidden="1" outlineLevel="1" x14ac:dyDescent="0.25">
      <c r="A26" s="2"/>
      <c r="B26" s="1" t="s">
        <v>2</v>
      </c>
      <c r="D26" s="2" t="str">
        <f t="shared" si="1"/>
        <v>-</v>
      </c>
      <c r="G26" t="str">
        <f t="shared" si="0"/>
        <v xml:space="preserve"> </v>
      </c>
    </row>
    <row r="27" spans="1:7" hidden="1" outlineLevel="1" x14ac:dyDescent="0.25">
      <c r="A27" s="26" t="s">
        <v>4</v>
      </c>
      <c r="B27" t="s">
        <v>14</v>
      </c>
      <c r="C27" t="str">
        <f>IF(A27="Yes","Congratulations you have everything required to pass Credit 1.2b - provide a copy of your certification as evidence",IF(A27="no","Refer below","-"))</f>
        <v>-</v>
      </c>
      <c r="D27" s="2" t="str">
        <f t="shared" si="1"/>
        <v>-</v>
      </c>
      <c r="G27" t="str">
        <f t="shared" si="0"/>
        <v xml:space="preserve"> </v>
      </c>
    </row>
    <row r="28" spans="1:7" hidden="1" outlineLevel="1" x14ac:dyDescent="0.25">
      <c r="A28" s="2"/>
      <c r="B28" s="1" t="s">
        <v>2</v>
      </c>
      <c r="D28" s="2" t="str">
        <f t="shared" si="1"/>
        <v>-</v>
      </c>
      <c r="G28" t="str">
        <f t="shared" si="0"/>
        <v xml:space="preserve"> </v>
      </c>
    </row>
    <row r="29" spans="1:7" hidden="1" outlineLevel="1" x14ac:dyDescent="0.25">
      <c r="A29" s="26" t="s">
        <v>4</v>
      </c>
      <c r="B29" t="s">
        <v>15</v>
      </c>
      <c r="C29" t="str">
        <f>IF(A29="Yes","Please provide evidence that your H&amp;S system contains the required policies and staff are trained - see Audit Guide",IF(A29="No","If no documented policy or none of the above -Not Compliant - develop required policies - See Audit Guide for Credit 1.2b criteria","-"))</f>
        <v>-</v>
      </c>
      <c r="D29" s="2" t="str">
        <f t="shared" si="1"/>
        <v>-</v>
      </c>
      <c r="G29" t="str">
        <f t="shared" si="0"/>
        <v xml:space="preserve"> </v>
      </c>
    </row>
    <row r="30" spans="1:7" x14ac:dyDescent="0.25">
      <c r="A30" s="7"/>
      <c r="B30" s="6"/>
      <c r="C30" s="6"/>
      <c r="D30" s="2" t="str">
        <f t="shared" si="1"/>
        <v>-</v>
      </c>
      <c r="G30" t="str">
        <f t="shared" si="0"/>
        <v xml:space="preserve"> </v>
      </c>
    </row>
    <row r="31" spans="1:7" x14ac:dyDescent="0.25">
      <c r="A31" s="2"/>
      <c r="B31"/>
      <c r="D31" s="2" t="str">
        <f t="shared" si="1"/>
        <v>-</v>
      </c>
      <c r="G31" t="str">
        <f t="shared" si="0"/>
        <v xml:space="preserve"> </v>
      </c>
    </row>
    <row r="32" spans="1:7" s="12" customFormat="1" ht="23.25" customHeight="1" collapsed="1" x14ac:dyDescent="0.25">
      <c r="A32" s="18" t="str">
        <f>IF(SUM(D33)&gt;0,"OK"," ")</f>
        <v xml:space="preserve"> </v>
      </c>
      <c r="B32" s="10" t="s">
        <v>20</v>
      </c>
      <c r="D32" s="2"/>
      <c r="F32" s="12">
        <f>IF(A32="OK",1,0)</f>
        <v>0</v>
      </c>
      <c r="G32" t="str">
        <f t="shared" si="0"/>
        <v xml:space="preserve"> </v>
      </c>
    </row>
    <row r="33" spans="1:7" hidden="1" outlineLevel="1" x14ac:dyDescent="0.25">
      <c r="A33" s="26" t="s">
        <v>4</v>
      </c>
      <c r="B33" t="s">
        <v>21</v>
      </c>
      <c r="C33" t="str">
        <f>IF(A33="Yes","You appear to meet the criteria for pass - please provide evidence of compliance with the requirements - See Audit Guide",IF(A33="No","Not compliant - develop required policy and processes - See audit Guide for Credit 1.3 criteria","-"))</f>
        <v>-</v>
      </c>
      <c r="D33" s="2" t="str">
        <f>IF(A33="Yes",1,"-")</f>
        <v>-</v>
      </c>
      <c r="G33" t="str">
        <f t="shared" si="0"/>
        <v xml:space="preserve"> </v>
      </c>
    </row>
    <row r="34" spans="1:7" x14ac:dyDescent="0.25">
      <c r="A34" s="7"/>
      <c r="B34" s="6"/>
      <c r="C34" s="6"/>
      <c r="D34" s="2" t="str">
        <f>IF(A34="Yes",1,"-")</f>
        <v>-</v>
      </c>
      <c r="G34" t="str">
        <f t="shared" si="0"/>
        <v xml:space="preserve"> </v>
      </c>
    </row>
    <row r="35" spans="1:7" x14ac:dyDescent="0.25">
      <c r="A35" s="2"/>
      <c r="B35"/>
      <c r="G35" t="str">
        <f t="shared" si="0"/>
        <v xml:space="preserve"> </v>
      </c>
    </row>
    <row r="36" spans="1:7" s="12" customFormat="1" ht="23.25" customHeight="1" collapsed="1" x14ac:dyDescent="0.25">
      <c r="A36" s="20" t="str">
        <f>IF(SUM(D37:D43)&gt;0,"OK","")</f>
        <v/>
      </c>
      <c r="B36" s="10" t="s">
        <v>44</v>
      </c>
      <c r="D36" s="37" t="str">
        <f>(IF(SUM(D37:D43)&gt;0,1," "))</f>
        <v xml:space="preserve"> </v>
      </c>
      <c r="F36" s="12">
        <f>IF(A36="OK",1,0)</f>
        <v>0</v>
      </c>
      <c r="G36" t="str">
        <f t="shared" si="0"/>
        <v xml:space="preserve"> </v>
      </c>
    </row>
    <row r="37" spans="1:7" hidden="1" outlineLevel="1" x14ac:dyDescent="0.25">
      <c r="A37" s="26" t="s">
        <v>4</v>
      </c>
      <c r="B37" t="s">
        <v>16</v>
      </c>
      <c r="C37" t="str">
        <f>IF(A37="Yes","Congratulations you have everything required to pass Credit 2.1 - provide a copy of your certification as evidence",IF(A37="No","Refer below",""))</f>
        <v/>
      </c>
      <c r="D37" s="2" t="str">
        <f t="shared" ref="D37:D43" si="2">IF(A37="Yes",1,"-")</f>
        <v>-</v>
      </c>
      <c r="G37" t="str">
        <f t="shared" si="0"/>
        <v xml:space="preserve"> </v>
      </c>
    </row>
    <row r="38" spans="1:7" hidden="1" outlineLevel="1" x14ac:dyDescent="0.25">
      <c r="A38" s="2"/>
      <c r="B38" s="1" t="s">
        <v>2</v>
      </c>
      <c r="D38" s="2" t="str">
        <f t="shared" si="2"/>
        <v>-</v>
      </c>
      <c r="G38" t="str">
        <f t="shared" si="0"/>
        <v xml:space="preserve"> </v>
      </c>
    </row>
    <row r="39" spans="1:7" hidden="1" outlineLevel="1" x14ac:dyDescent="0.25">
      <c r="A39" s="26" t="s">
        <v>4</v>
      </c>
      <c r="B39" t="s">
        <v>17</v>
      </c>
      <c r="C39" t="str">
        <f>IF(A39="Yes","Congratulations you have everything required to pass Credit 2.1 - provide a copy of your certification as evidence",IF(A39="No","Refer below",""))</f>
        <v/>
      </c>
      <c r="D39" s="2" t="str">
        <f t="shared" si="2"/>
        <v>-</v>
      </c>
      <c r="G39" t="str">
        <f t="shared" si="0"/>
        <v xml:space="preserve"> </v>
      </c>
    </row>
    <row r="40" spans="1:7" hidden="1" outlineLevel="1" x14ac:dyDescent="0.25">
      <c r="A40" s="2"/>
      <c r="B40" s="1" t="s">
        <v>2</v>
      </c>
      <c r="D40" s="2" t="str">
        <f t="shared" si="2"/>
        <v>-</v>
      </c>
      <c r="G40" t="str">
        <f t="shared" si="0"/>
        <v xml:space="preserve"> </v>
      </c>
    </row>
    <row r="41" spans="1:7" hidden="1" outlineLevel="1" x14ac:dyDescent="0.25">
      <c r="A41" s="26" t="s">
        <v>4</v>
      </c>
      <c r="B41" t="s">
        <v>18</v>
      </c>
      <c r="C41" t="str">
        <f>IF(A41="Yes","Congratulations you have everything required to pass Credit 2.1 - provide a copy of your certification as evidence",IF(A41="No","Refer below",""))</f>
        <v/>
      </c>
      <c r="D41" s="2" t="str">
        <f t="shared" si="2"/>
        <v>-</v>
      </c>
      <c r="G41" t="str">
        <f t="shared" si="0"/>
        <v xml:space="preserve"> </v>
      </c>
    </row>
    <row r="42" spans="1:7" hidden="1" outlineLevel="1" x14ac:dyDescent="0.25">
      <c r="A42" s="2"/>
      <c r="B42" s="1" t="s">
        <v>2</v>
      </c>
      <c r="D42" s="2" t="str">
        <f t="shared" si="2"/>
        <v>-</v>
      </c>
      <c r="G42" t="str">
        <f t="shared" si="0"/>
        <v xml:space="preserve"> </v>
      </c>
    </row>
    <row r="43" spans="1:7" hidden="1" outlineLevel="1" x14ac:dyDescent="0.25">
      <c r="A43" s="26" t="s">
        <v>4</v>
      </c>
      <c r="B43" t="s">
        <v>19</v>
      </c>
      <c r="C43" t="str">
        <f>IF(A43="Yes","Please provide evidence that your Environmental Management system contains the required policies and staff are trained - see Audit Guide",IF(A43="No","If none of the above, and no documented EMS, or the EMS doesn't meet the standard - Not Compliant - develop required policies - See Audit Guide",""))</f>
        <v/>
      </c>
      <c r="D43" s="2" t="str">
        <f t="shared" si="2"/>
        <v>-</v>
      </c>
      <c r="G43" t="str">
        <f t="shared" si="0"/>
        <v xml:space="preserve"> </v>
      </c>
    </row>
    <row r="44" spans="1:7" x14ac:dyDescent="0.25">
      <c r="A44" s="7"/>
      <c r="B44" s="6"/>
      <c r="C44" s="6"/>
      <c r="G44" t="str">
        <f t="shared" si="0"/>
        <v xml:space="preserve"> </v>
      </c>
    </row>
    <row r="45" spans="1:7" x14ac:dyDescent="0.25">
      <c r="A45" s="2"/>
      <c r="B45"/>
      <c r="G45" t="str">
        <f t="shared" si="0"/>
        <v xml:space="preserve"> </v>
      </c>
    </row>
    <row r="46" spans="1:7" s="12" customFormat="1" ht="23.25" customHeight="1" collapsed="1" x14ac:dyDescent="0.25">
      <c r="A46" s="20" t="str">
        <f>IF(D46&gt;0,"OK"," ")</f>
        <v xml:space="preserve"> </v>
      </c>
      <c r="B46" s="10" t="s">
        <v>49</v>
      </c>
      <c r="D46" s="11">
        <f>IF(SUM(D48:D56)&gt;0,1,0)</f>
        <v>0</v>
      </c>
      <c r="F46" s="12">
        <f>IF(A46="OK",1,0)</f>
        <v>0</v>
      </c>
      <c r="G46" t="str">
        <f t="shared" si="0"/>
        <v xml:space="preserve"> </v>
      </c>
    </row>
    <row r="47" spans="1:7" hidden="1" outlineLevel="1" x14ac:dyDescent="0.25">
      <c r="A47" s="23"/>
      <c r="B47" s="28" t="s">
        <v>57</v>
      </c>
      <c r="G47" t="str">
        <f t="shared" si="0"/>
        <v xml:space="preserve"> </v>
      </c>
    </row>
    <row r="48" spans="1:7" hidden="1" outlineLevel="1" x14ac:dyDescent="0.25">
      <c r="A48" s="26" t="s">
        <v>4</v>
      </c>
      <c r="B48" t="s">
        <v>54</v>
      </c>
      <c r="C48" t="str">
        <f>IF(A48="Yes","You appear to met the criteria for a pass - please provide evidence of supplier certifications and % purchases from those suppliers compared to total",IF(A48="No","Refer below","-"))</f>
        <v>-</v>
      </c>
      <c r="D48" s="2">
        <f>IF(A48="Yes",1,0)</f>
        <v>0</v>
      </c>
      <c r="G48" t="str">
        <f t="shared" si="0"/>
        <v xml:space="preserve"> </v>
      </c>
    </row>
    <row r="49" spans="1:7" hidden="1" outlineLevel="1" x14ac:dyDescent="0.25">
      <c r="A49" s="2"/>
      <c r="B49" s="1" t="s">
        <v>2</v>
      </c>
      <c r="G49" t="str">
        <f t="shared" si="0"/>
        <v xml:space="preserve"> </v>
      </c>
    </row>
    <row r="50" spans="1:7" hidden="1" outlineLevel="1" x14ac:dyDescent="0.25">
      <c r="A50" s="26" t="s">
        <v>4</v>
      </c>
      <c r="B50" t="s">
        <v>55</v>
      </c>
      <c r="C50" t="str">
        <f>IF(A50="Yes","You appear to met the criteria for a pass - please provide evidence of % purchases from those suppliers compared to total",IF(A50="No","Refer below","-"))</f>
        <v>-</v>
      </c>
      <c r="D50" s="2">
        <f>IF(A50="Yes",1,0)</f>
        <v>0</v>
      </c>
      <c r="G50" t="str">
        <f t="shared" si="0"/>
        <v xml:space="preserve"> </v>
      </c>
    </row>
    <row r="51" spans="1:7" hidden="1" outlineLevel="1" x14ac:dyDescent="0.25">
      <c r="A51" s="2"/>
      <c r="B51" s="1" t="s">
        <v>2</v>
      </c>
      <c r="G51" t="str">
        <f t="shared" si="0"/>
        <v xml:space="preserve"> </v>
      </c>
    </row>
    <row r="52" spans="1:7" hidden="1" outlineLevel="1" x14ac:dyDescent="0.25">
      <c r="A52" s="26" t="s">
        <v>4</v>
      </c>
      <c r="B52" t="s">
        <v>56</v>
      </c>
      <c r="C52" t="str">
        <f>IF(A52="Yes","You appear to met the criteria for a pass - please provide evidence of supplier certifications and % purchases from those suppliers compared to total",IF(A52="No","Refer below","-"))</f>
        <v>-</v>
      </c>
      <c r="D52" s="2">
        <f>IF(A52="Yes",1,0)</f>
        <v>0</v>
      </c>
      <c r="G52" t="str">
        <f t="shared" si="0"/>
        <v xml:space="preserve"> </v>
      </c>
    </row>
    <row r="53" spans="1:7" hidden="1" outlineLevel="1" x14ac:dyDescent="0.25">
      <c r="A53" s="27"/>
      <c r="B53" s="1" t="s">
        <v>2</v>
      </c>
      <c r="G53" t="str">
        <f t="shared" si="0"/>
        <v xml:space="preserve"> </v>
      </c>
    </row>
    <row r="54" spans="1:7" hidden="1" outlineLevel="1" x14ac:dyDescent="0.25">
      <c r="A54" s="26" t="s">
        <v>4</v>
      </c>
      <c r="B54" t="s">
        <v>51</v>
      </c>
      <c r="C54" t="str">
        <f>IF(A54="Yes","You appear to met the criteria for a pass - please provide evidence of the suppliers additional CO2 contribution",IF(A54="No","If 'no' and all other criteria for Credit 2.2 not met - Non compliant"," "))</f>
        <v xml:space="preserve"> </v>
      </c>
      <c r="D54" s="2">
        <f>IF(A54="Yes",1,0)</f>
        <v>0</v>
      </c>
      <c r="G54" t="str">
        <f t="shared" si="0"/>
        <v xml:space="preserve"> </v>
      </c>
    </row>
    <row r="55" spans="1:7" hidden="1" outlineLevel="1" x14ac:dyDescent="0.25">
      <c r="A55" s="27"/>
      <c r="B55" s="1" t="s">
        <v>2</v>
      </c>
      <c r="G55" t="str">
        <f t="shared" si="0"/>
        <v xml:space="preserve"> </v>
      </c>
    </row>
    <row r="56" spans="1:7" hidden="1" outlineLevel="1" x14ac:dyDescent="0.25">
      <c r="A56" s="26" t="s">
        <v>4</v>
      </c>
      <c r="B56" t="s">
        <v>58</v>
      </c>
      <c r="C56" t="str">
        <f>IF(A56="Yes","You appear to met the criteria for a pass - please provide evidence of 3rd party verification",IF(A56="No","If 'no' and no other criteria for Credit 2.2 achieved - Non compliant - refer to Audit Guide"," "))</f>
        <v xml:space="preserve"> </v>
      </c>
      <c r="D56" s="2">
        <f>IF(A56="Yes",1,0)</f>
        <v>0</v>
      </c>
      <c r="G56" t="str">
        <f t="shared" si="0"/>
        <v xml:space="preserve"> </v>
      </c>
    </row>
    <row r="57" spans="1:7" x14ac:dyDescent="0.25">
      <c r="A57" s="2"/>
      <c r="B57"/>
      <c r="G57" t="str">
        <f t="shared" si="0"/>
        <v xml:space="preserve"> </v>
      </c>
    </row>
    <row r="58" spans="1:7" x14ac:dyDescent="0.25">
      <c r="A58" s="5"/>
      <c r="B58" s="4"/>
      <c r="C58" s="4"/>
      <c r="G58" t="str">
        <f t="shared" si="0"/>
        <v xml:space="preserve"> </v>
      </c>
    </row>
    <row r="59" spans="1:7" s="12" customFormat="1" ht="23.25" customHeight="1" collapsed="1" x14ac:dyDescent="0.25">
      <c r="A59" s="20" t="str">
        <f>IF(A60="Yes","OK"," ")</f>
        <v xml:space="preserve"> </v>
      </c>
      <c r="B59" s="10" t="s">
        <v>48</v>
      </c>
      <c r="D59" s="11"/>
      <c r="F59" s="12">
        <f>IF(A59="OK",1,0)</f>
        <v>0</v>
      </c>
      <c r="G59" t="str">
        <f t="shared" si="0"/>
        <v xml:space="preserve"> </v>
      </c>
    </row>
    <row r="60" spans="1:7" hidden="1" outlineLevel="1" x14ac:dyDescent="0.25">
      <c r="A60" s="26" t="s">
        <v>4</v>
      </c>
      <c r="B60" t="s">
        <v>59</v>
      </c>
      <c r="C60" t="str">
        <f>IF(A60="Yes","You appear to meet the criteria for pass - please provide evidence of compliance with the requirements - See Audit Guide",IF(A60="No","Not compliant - develop required policy and or processes - See audit Guide for Credit 2.3 criteria","-"))</f>
        <v>-</v>
      </c>
      <c r="G60" t="str">
        <f t="shared" si="0"/>
        <v xml:space="preserve"> </v>
      </c>
    </row>
    <row r="61" spans="1:7" x14ac:dyDescent="0.25">
      <c r="A61" s="7"/>
      <c r="B61" s="6"/>
      <c r="C61" s="6"/>
      <c r="G61" t="str">
        <f t="shared" si="0"/>
        <v xml:space="preserve"> </v>
      </c>
    </row>
    <row r="62" spans="1:7" x14ac:dyDescent="0.25">
      <c r="A62" s="2"/>
      <c r="B62"/>
      <c r="G62" t="str">
        <f t="shared" si="0"/>
        <v xml:space="preserve"> </v>
      </c>
    </row>
    <row r="63" spans="1:7" s="12" customFormat="1" ht="23.25" customHeight="1" collapsed="1" x14ac:dyDescent="0.25">
      <c r="A63" s="20" t="str">
        <f>IF(E63&gt;0,"OK","")</f>
        <v/>
      </c>
      <c r="B63" s="10" t="s">
        <v>45</v>
      </c>
      <c r="D63" s="11"/>
      <c r="E63" s="12">
        <f>SUM(D64:D66)</f>
        <v>0</v>
      </c>
      <c r="F63" s="12">
        <f>IF(A63="OK",1,0)</f>
        <v>0</v>
      </c>
      <c r="G63" t="str">
        <f t="shared" si="0"/>
        <v xml:space="preserve"> </v>
      </c>
    </row>
    <row r="64" spans="1:7" hidden="1" outlineLevel="1" x14ac:dyDescent="0.25">
      <c r="A64" s="26" t="s">
        <v>4</v>
      </c>
      <c r="B64" t="s">
        <v>46</v>
      </c>
      <c r="C64" t="str">
        <f>IF(A64="Yes","Please complete the 'Mandatory Letter of Assurance' template provided in the Audit Portal",IF(A64="No","Refer below"," "))</f>
        <v xml:space="preserve"> </v>
      </c>
      <c r="D64" s="2">
        <f>IF(A64="Yes",1,0)</f>
        <v>0</v>
      </c>
      <c r="G64" t="str">
        <f t="shared" si="0"/>
        <v xml:space="preserve"> </v>
      </c>
    </row>
    <row r="65" spans="1:7" hidden="1" outlineLevel="1" x14ac:dyDescent="0.25">
      <c r="A65" s="2"/>
      <c r="B65" s="1" t="s">
        <v>2</v>
      </c>
      <c r="G65" t="str">
        <f t="shared" si="0"/>
        <v xml:space="preserve"> </v>
      </c>
    </row>
    <row r="66" spans="1:7" hidden="1" outlineLevel="1" x14ac:dyDescent="0.25">
      <c r="A66" s="26" t="s">
        <v>4</v>
      </c>
      <c r="B66" t="s">
        <v>47</v>
      </c>
      <c r="C66" t="str">
        <f>IF(A66="Yes","You appear to meet requirements for 3.1 - please confirm with evidence  demonstating compliance with Audit Guide Credit 3.1 requirements", IF(A66="No","If you do not meet either requirements in this section - Non Compliant", " "))</f>
        <v xml:space="preserve"> </v>
      </c>
      <c r="D66" s="2">
        <f>IF(A66="Yes",1,0)</f>
        <v>0</v>
      </c>
      <c r="G66" t="str">
        <f t="shared" si="0"/>
        <v xml:space="preserve"> </v>
      </c>
    </row>
    <row r="67" spans="1:7" x14ac:dyDescent="0.25">
      <c r="A67" s="7"/>
      <c r="B67" s="6"/>
      <c r="C67" s="6"/>
      <c r="G67" t="str">
        <f t="shared" si="0"/>
        <v xml:space="preserve"> </v>
      </c>
    </row>
    <row r="68" spans="1:7" ht="15.75" customHeight="1" x14ac:dyDescent="0.25">
      <c r="A68" s="2"/>
      <c r="B68"/>
      <c r="G68" t="str">
        <f t="shared" si="0"/>
        <v xml:space="preserve"> </v>
      </c>
    </row>
    <row r="69" spans="1:7" s="12" customFormat="1" ht="23.25" customHeight="1" collapsed="1" x14ac:dyDescent="0.25">
      <c r="A69" s="18" t="str">
        <f>IF(SUM(D70:D77)&gt;0,"OK"," ")</f>
        <v xml:space="preserve"> </v>
      </c>
      <c r="B69" s="17" t="s">
        <v>22</v>
      </c>
      <c r="D69" s="2"/>
      <c r="F69" s="12">
        <f>IF(A69="OK",1,0)</f>
        <v>0</v>
      </c>
      <c r="G69" t="str">
        <f t="shared" si="0"/>
        <v xml:space="preserve"> </v>
      </c>
    </row>
    <row r="70" spans="1:7" hidden="1" outlineLevel="1" x14ac:dyDescent="0.25">
      <c r="A70" s="26" t="s">
        <v>4</v>
      </c>
      <c r="B70" t="s">
        <v>10</v>
      </c>
      <c r="C70" t="str">
        <f>IF(A70="Yes","Congratulations you have everything required to pass Credit 1.2b - provide a copy of your certification as evidence",IF(A70="No","Refer below","-"))</f>
        <v>-</v>
      </c>
      <c r="D70" s="2" t="str">
        <f t="shared" ref="D70:D77" si="3">IF(A70="Yes",1,"-")</f>
        <v>-</v>
      </c>
      <c r="G70" t="str">
        <f t="shared" si="0"/>
        <v xml:space="preserve"> </v>
      </c>
    </row>
    <row r="71" spans="1:7" hidden="1" outlineLevel="1" x14ac:dyDescent="0.25">
      <c r="A71" s="2"/>
      <c r="B71" s="1" t="s">
        <v>2</v>
      </c>
      <c r="D71" s="2" t="str">
        <f t="shared" si="3"/>
        <v>-</v>
      </c>
      <c r="G71" t="str">
        <f t="shared" si="0"/>
        <v xml:space="preserve"> </v>
      </c>
    </row>
    <row r="72" spans="1:7" hidden="1" outlineLevel="1" x14ac:dyDescent="0.25">
      <c r="A72" s="26" t="s">
        <v>4</v>
      </c>
      <c r="B72" t="s">
        <v>13</v>
      </c>
      <c r="C72" t="str">
        <f>IF(A72="Yes","Congratulations you have everything required to pass Credit 1.2b - provide a copy of your certification as evidence",IF(A72="No","Refer below","-"))</f>
        <v>-</v>
      </c>
      <c r="D72" s="2" t="str">
        <f t="shared" si="3"/>
        <v>-</v>
      </c>
      <c r="G72" t="str">
        <f t="shared" si="0"/>
        <v xml:space="preserve"> </v>
      </c>
    </row>
    <row r="73" spans="1:7" hidden="1" outlineLevel="1" x14ac:dyDescent="0.25">
      <c r="A73" s="2"/>
      <c r="B73" s="1" t="s">
        <v>2</v>
      </c>
      <c r="D73" s="2" t="str">
        <f t="shared" si="3"/>
        <v>-</v>
      </c>
      <c r="G73" t="str">
        <f t="shared" si="0"/>
        <v xml:space="preserve"> </v>
      </c>
    </row>
    <row r="74" spans="1:7" hidden="1" outlineLevel="1" x14ac:dyDescent="0.25">
      <c r="A74" s="26" t="s">
        <v>4</v>
      </c>
      <c r="B74" t="s">
        <v>14</v>
      </c>
      <c r="C74" t="str">
        <f>IF(A74="Yes","Congratulations you have everything required to pass Credit 1.2b - provide a copy of your certification as evidence",IF(A74="No","Refer below","-"))</f>
        <v>-</v>
      </c>
      <c r="D74" s="2" t="str">
        <f t="shared" si="3"/>
        <v>-</v>
      </c>
      <c r="G74" t="str">
        <f t="shared" ref="G74:G139" si="4">IF(F74=1,"Pass"," ")</f>
        <v xml:space="preserve"> </v>
      </c>
    </row>
    <row r="75" spans="1:7" hidden="1" outlineLevel="1" x14ac:dyDescent="0.25">
      <c r="A75" s="2"/>
      <c r="B75" s="1" t="s">
        <v>2</v>
      </c>
      <c r="D75" s="2" t="str">
        <f t="shared" si="3"/>
        <v>-</v>
      </c>
      <c r="G75" t="str">
        <f t="shared" si="4"/>
        <v xml:space="preserve"> </v>
      </c>
    </row>
    <row r="76" spans="1:7" hidden="1" outlineLevel="1" x14ac:dyDescent="0.25">
      <c r="A76" s="26" t="s">
        <v>4</v>
      </c>
      <c r="B76" t="s">
        <v>15</v>
      </c>
      <c r="C76" t="str">
        <f>IF(A76="Yes","Please provide evidence that your H&amp;S system contains the required policies and staff are trained - see Audit Guide",IF(A76="No","If no documented policy or none of the above -Not Compliant - develop required policies - See Audit Guide for Credit 3.2 criteria","-"))</f>
        <v>-</v>
      </c>
      <c r="D76" s="2" t="str">
        <f t="shared" si="3"/>
        <v>-</v>
      </c>
      <c r="G76" t="str">
        <f t="shared" si="4"/>
        <v xml:space="preserve"> </v>
      </c>
    </row>
    <row r="77" spans="1:7" x14ac:dyDescent="0.25">
      <c r="A77" s="7"/>
      <c r="B77" s="6"/>
      <c r="C77" s="6"/>
      <c r="D77" s="2" t="str">
        <f t="shared" si="3"/>
        <v>-</v>
      </c>
      <c r="G77" t="str">
        <f t="shared" si="4"/>
        <v xml:space="preserve"> </v>
      </c>
    </row>
    <row r="78" spans="1:7" x14ac:dyDescent="0.25">
      <c r="A78" s="2"/>
      <c r="B78"/>
      <c r="G78" t="str">
        <f t="shared" si="4"/>
        <v xml:space="preserve"> </v>
      </c>
    </row>
    <row r="79" spans="1:7" s="12" customFormat="1" ht="23.25" customHeight="1" collapsed="1" x14ac:dyDescent="0.25">
      <c r="A79" s="20" t="str">
        <f>IF(A80="Yes","OK"," ")</f>
        <v xml:space="preserve"> </v>
      </c>
      <c r="B79" s="10" t="s">
        <v>62</v>
      </c>
      <c r="D79" s="11"/>
      <c r="F79" s="12">
        <f>IF(A79="OK",1,0)</f>
        <v>0</v>
      </c>
      <c r="G79" t="str">
        <f t="shared" si="4"/>
        <v xml:space="preserve"> </v>
      </c>
    </row>
    <row r="80" spans="1:7" hidden="1" outlineLevel="1" x14ac:dyDescent="0.25">
      <c r="A80" s="26" t="s">
        <v>4</v>
      </c>
      <c r="B80" t="s">
        <v>63</v>
      </c>
      <c r="C80" t="str">
        <f>IF(A80="Yes","Please provide evidence that the required policy is documented and active - see Audit Guide",IF(A80="No","If no documented policy - Not Compliant - develop required policy - See Audit Guide for Credit 3.3 requirements","-"))</f>
        <v>-</v>
      </c>
      <c r="G80" t="str">
        <f t="shared" si="4"/>
        <v xml:space="preserve"> </v>
      </c>
    </row>
    <row r="81" spans="1:7" x14ac:dyDescent="0.25">
      <c r="A81" s="7"/>
      <c r="B81" s="54"/>
      <c r="C81" s="6"/>
      <c r="G81" t="str">
        <f t="shared" si="4"/>
        <v xml:space="preserve"> </v>
      </c>
    </row>
    <row r="82" spans="1:7" x14ac:dyDescent="0.25">
      <c r="A82" s="2"/>
      <c r="B82" s="1"/>
      <c r="G82" t="str">
        <f t="shared" si="4"/>
        <v xml:space="preserve"> </v>
      </c>
    </row>
    <row r="83" spans="1:7" s="12" customFormat="1" ht="23.25" customHeight="1" collapsed="1" x14ac:dyDescent="0.25">
      <c r="A83" s="20" t="str">
        <f>IF(D83=2,"OK"," ")</f>
        <v xml:space="preserve"> </v>
      </c>
      <c r="B83" s="10" t="s">
        <v>60</v>
      </c>
      <c r="D83" s="11" cm="1">
        <f t="array" ref="D83">IF(SUM(D84:D94&gt;0),1,0)</f>
        <v>0</v>
      </c>
      <c r="F83" s="12">
        <f>IF(A83="OK",1,0)</f>
        <v>0</v>
      </c>
      <c r="G83" t="str">
        <f t="shared" si="4"/>
        <v xml:space="preserve"> </v>
      </c>
    </row>
    <row r="84" spans="1:7" hidden="1" outlineLevel="1" x14ac:dyDescent="0.25">
      <c r="A84" s="26" t="s">
        <v>4</v>
      </c>
      <c r="B84" t="s">
        <v>65</v>
      </c>
      <c r="C84" t="str">
        <f>IF(A84="Yes","It appears that you meet criteria 1 of Credit 3.4 - Plese provide copies of supplier certifications",IF(A84="No","Non compliant - see criteria at Audit Guide Credit 3.4"," "))</f>
        <v xml:space="preserve"> </v>
      </c>
      <c r="D84" s="2">
        <f>IF(A84="Yes",1,0)</f>
        <v>0</v>
      </c>
      <c r="G84" t="str">
        <f t="shared" si="4"/>
        <v xml:space="preserve"> </v>
      </c>
    </row>
    <row r="85" spans="1:7" hidden="1" outlineLevel="1" x14ac:dyDescent="0.25">
      <c r="A85" s="123"/>
      <c r="B85" s="1" t="s">
        <v>2</v>
      </c>
    </row>
    <row r="86" spans="1:7" hidden="1" outlineLevel="1" x14ac:dyDescent="0.25">
      <c r="A86" s="26" t="s">
        <v>4</v>
      </c>
      <c r="B86" s="125" t="s">
        <v>115</v>
      </c>
      <c r="C86" t="str">
        <f>IF(A86="Yes","It appears that you meet criteria 1 of Credit 3.4 - Plese provide copies of supplier certifications",IF(A86="No","Non compliant - see criteria at Audit Guide Credit 3.4"," "))</f>
        <v xml:space="preserve"> </v>
      </c>
      <c r="D86" s="2">
        <f t="shared" ref="D85:D92" si="5">IF(A86="Yes",1,0)</f>
        <v>0</v>
      </c>
    </row>
    <row r="87" spans="1:7" hidden="1" outlineLevel="1" x14ac:dyDescent="0.25">
      <c r="A87" s="123"/>
      <c r="B87" s="124" t="s">
        <v>2</v>
      </c>
    </row>
    <row r="88" spans="1:7" hidden="1" outlineLevel="1" x14ac:dyDescent="0.25">
      <c r="A88" s="26" t="s">
        <v>4</v>
      </c>
      <c r="B88" t="s">
        <v>116</v>
      </c>
      <c r="C88" t="str">
        <f>IF(A88="Yes","It appears that you meet criteria 1 of Credit 3.4 - Plese provide copies of supplier certifications",IF(A88="No","Non compliant - see criteria at Audit Guide Credit 3.4"," "))</f>
        <v xml:space="preserve"> </v>
      </c>
      <c r="D88" s="2">
        <f t="shared" si="5"/>
        <v>0</v>
      </c>
    </row>
    <row r="89" spans="1:7" hidden="1" outlineLevel="1" x14ac:dyDescent="0.25">
      <c r="A89" s="123"/>
      <c r="B89" s="1" t="s">
        <v>2</v>
      </c>
    </row>
    <row r="90" spans="1:7" hidden="1" outlineLevel="1" x14ac:dyDescent="0.25">
      <c r="A90" s="26" t="s">
        <v>4</v>
      </c>
      <c r="B90" t="s">
        <v>117</v>
      </c>
      <c r="C90" t="str">
        <f>IF(A90="Yes","It appears that you meet criteria 1 of Credit 3.4 - Plese provide copies of supplier certifications",IF(A90="No","Non compliant - see criteria at Audit Guide Credit 3.4"," "))</f>
        <v xml:space="preserve"> </v>
      </c>
      <c r="D90" s="2">
        <f t="shared" si="5"/>
        <v>0</v>
      </c>
    </row>
    <row r="91" spans="1:7" hidden="1" outlineLevel="1" x14ac:dyDescent="0.25">
      <c r="A91" s="123"/>
      <c r="B91" s="1" t="s">
        <v>2</v>
      </c>
    </row>
    <row r="92" spans="1:7" hidden="1" outlineLevel="1" x14ac:dyDescent="0.25">
      <c r="A92" s="26" t="s">
        <v>4</v>
      </c>
      <c r="B92" t="s">
        <v>66</v>
      </c>
      <c r="C92" t="str">
        <f>IF(A92="Yes","It appears that you meet criteria 1 of Credit 3.4 - Plese provide copies of supplier certifications",IF(A92="No","Non compliant - see criteria at Audit Guide Credit 3.4"," "))</f>
        <v xml:space="preserve"> </v>
      </c>
      <c r="D92" s="2">
        <f t="shared" si="5"/>
        <v>0</v>
      </c>
    </row>
    <row r="93" spans="1:7" hidden="1" outlineLevel="1" x14ac:dyDescent="0.25">
      <c r="A93" s="127"/>
      <c r="B93" s="1" t="s">
        <v>2</v>
      </c>
      <c r="G93" t="str">
        <f t="shared" si="4"/>
        <v xml:space="preserve"> </v>
      </c>
    </row>
    <row r="94" spans="1:7" hidden="1" outlineLevel="1" x14ac:dyDescent="0.25">
      <c r="A94" s="26" t="s">
        <v>4</v>
      </c>
      <c r="B94" t="s">
        <v>66</v>
      </c>
      <c r="C94" t="str">
        <f>IF(A94="Yes","It appears that you meet criteria 2 of Credit 3.4 - Plese provide evidence of compliance with Credit 3.4",IF(A94="No","Non compliant - see criteria at Audit Guide Credit 3.4"," "))</f>
        <v xml:space="preserve"> </v>
      </c>
      <c r="D94" s="2">
        <f>IF(A94="Yes",1,0)</f>
        <v>0</v>
      </c>
      <c r="G94" t="str">
        <f t="shared" si="4"/>
        <v xml:space="preserve"> </v>
      </c>
    </row>
    <row r="95" spans="1:7" x14ac:dyDescent="0.25">
      <c r="A95" s="7"/>
      <c r="B95" s="54"/>
      <c r="C95" s="6"/>
      <c r="G95" t="str">
        <f t="shared" si="4"/>
        <v xml:space="preserve"> </v>
      </c>
    </row>
    <row r="96" spans="1:7" x14ac:dyDescent="0.25">
      <c r="A96" s="2"/>
      <c r="B96"/>
      <c r="G96" t="str">
        <f t="shared" si="4"/>
        <v xml:space="preserve"> </v>
      </c>
    </row>
    <row r="97" spans="1:7" s="12" customFormat="1" ht="23.25" customHeight="1" collapsed="1" x14ac:dyDescent="0.25">
      <c r="A97" s="18" t="str">
        <f>IF(D98=1,"OK",IF(SUM(E101:E129)=5,"OK"," "))</f>
        <v xml:space="preserve"> </v>
      </c>
      <c r="B97" s="107" t="s">
        <v>23</v>
      </c>
      <c r="C97" s="108"/>
      <c r="D97" s="2"/>
      <c r="F97" s="12">
        <f>IF(A97="OK",1,0)</f>
        <v>0</v>
      </c>
      <c r="G97" t="str">
        <f t="shared" si="4"/>
        <v xml:space="preserve"> </v>
      </c>
    </row>
    <row r="98" spans="1:7" hidden="1" outlineLevel="1" x14ac:dyDescent="0.25">
      <c r="A98" s="26" t="s">
        <v>4</v>
      </c>
      <c r="B98" s="105" t="s">
        <v>40</v>
      </c>
      <c r="C98" s="105" t="str">
        <f>IF(A98="Yes","To enact the grace period you need to show evidence that you have reached out to your steel suppliers for the required evidence on the prescribed form",IF(A98="No","Refer below if grace period not invoked and respond to: 4.1a/4.1b/4.1c/4.1d","-"))</f>
        <v>-</v>
      </c>
      <c r="D98" s="2" t="str">
        <f>IF(A98="Yes",1," ")</f>
        <v xml:space="preserve"> </v>
      </c>
      <c r="G98" t="str">
        <f t="shared" si="4"/>
        <v xml:space="preserve"> </v>
      </c>
    </row>
    <row r="99" spans="1:7" hidden="1" outlineLevel="1" x14ac:dyDescent="0.25">
      <c r="A99" s="2"/>
      <c r="B99" s="109" t="s">
        <v>31</v>
      </c>
      <c r="C99" s="105"/>
      <c r="D99" s="2" t="str">
        <f>IF(A102="Yes",1,"-")</f>
        <v>-</v>
      </c>
      <c r="G99" t="str">
        <f t="shared" si="4"/>
        <v xml:space="preserve"> </v>
      </c>
    </row>
    <row r="100" spans="1:7" hidden="1" outlineLevel="1" x14ac:dyDescent="0.25">
      <c r="A100" s="2"/>
      <c r="B100"/>
      <c r="G100" t="str">
        <f t="shared" si="4"/>
        <v xml:space="preserve"> </v>
      </c>
    </row>
    <row r="101" spans="1:7" ht="15.75" hidden="1" outlineLevel="1" x14ac:dyDescent="0.25">
      <c r="A101" s="19" t="str">
        <f>IF(E101&gt;0,"OK"," ")</f>
        <v xml:space="preserve"> </v>
      </c>
      <c r="B101" s="110" t="s">
        <v>50</v>
      </c>
      <c r="C101" s="4" t="s">
        <v>118</v>
      </c>
      <c r="E101" s="2">
        <f>IF(SUM(D102:D106)&gt;0,1,0)</f>
        <v>0</v>
      </c>
      <c r="G101" t="str">
        <f t="shared" si="4"/>
        <v xml:space="preserve"> </v>
      </c>
    </row>
    <row r="102" spans="1:7" hidden="1" outlineLevel="1" x14ac:dyDescent="0.25">
      <c r="A102" s="26" t="s">
        <v>4</v>
      </c>
      <c r="B102" t="s">
        <v>24</v>
      </c>
      <c r="C102" t="str">
        <f>IF(A102="Yes","You appear to met the criteria for a pass - please provide evidence of supplier certifications and % purchases from those suppliers compared to total",IF(A102="No","Refer below","-"))</f>
        <v>-</v>
      </c>
      <c r="D102" s="2" t="str">
        <f>IF(A102="Yes",1,"-")</f>
        <v>-</v>
      </c>
      <c r="G102" t="str">
        <f t="shared" si="4"/>
        <v xml:space="preserve"> </v>
      </c>
    </row>
    <row r="103" spans="1:7" hidden="1" outlineLevel="1" x14ac:dyDescent="0.25">
      <c r="A103" s="2"/>
      <c r="B103" s="1" t="s">
        <v>2</v>
      </c>
      <c r="G103" t="str">
        <f t="shared" si="4"/>
        <v xml:space="preserve"> </v>
      </c>
    </row>
    <row r="104" spans="1:7" hidden="1" outlineLevel="1" x14ac:dyDescent="0.25">
      <c r="A104" s="26" t="s">
        <v>4</v>
      </c>
      <c r="B104" t="s">
        <v>30</v>
      </c>
      <c r="C104" t="str">
        <f>IF(A104="Yes","Provide evidence of %ge and EPDs compliant with EN15804",IF(A104="No","Refer below","-"))</f>
        <v>-</v>
      </c>
      <c r="D104" s="2" t="str">
        <f t="shared" ref="D104:D132" si="6">IF(A104="Yes",1,"-")</f>
        <v>-</v>
      </c>
      <c r="G104" t="str">
        <f t="shared" si="4"/>
        <v xml:space="preserve"> </v>
      </c>
    </row>
    <row r="105" spans="1:7" hidden="1" outlineLevel="1" x14ac:dyDescent="0.25">
      <c r="A105" s="2"/>
      <c r="B105" s="1" t="s">
        <v>2</v>
      </c>
      <c r="G105" t="str">
        <f t="shared" si="4"/>
        <v xml:space="preserve"> </v>
      </c>
    </row>
    <row r="106" spans="1:7" hidden="1" outlineLevel="1" x14ac:dyDescent="0.25">
      <c r="A106" s="26" t="s">
        <v>4</v>
      </c>
      <c r="B106" t="s">
        <v>27</v>
      </c>
      <c r="C106" t="str">
        <f>IF(A106="Yes","You appear to meet the criteria for pass - please provide evidence of compliance with the requirements - See Audit Guide",IF(A106="No","If response is 'no' to all options under Credit 4.1a - Non Compliant - refer to Audit Guide","-"))</f>
        <v>-</v>
      </c>
      <c r="D106" s="2" t="str">
        <f t="shared" si="6"/>
        <v>-</v>
      </c>
      <c r="G106" t="str">
        <f t="shared" si="4"/>
        <v xml:space="preserve"> </v>
      </c>
    </row>
    <row r="107" spans="1:7" hidden="1" outlineLevel="1" x14ac:dyDescent="0.25">
      <c r="A107" s="106"/>
      <c r="B107"/>
    </row>
    <row r="108" spans="1:7" ht="15.75" hidden="1" outlineLevel="1" x14ac:dyDescent="0.25">
      <c r="A108" s="21" t="str">
        <f>IF(E108&gt;0,"OK"," ")</f>
        <v xml:space="preserve"> </v>
      </c>
      <c r="B108" s="110" t="s">
        <v>29</v>
      </c>
      <c r="C108" s="4"/>
      <c r="E108" s="2">
        <f>IF(SUM(D109:D111)&gt;0,1,0)</f>
        <v>0</v>
      </c>
      <c r="G108" t="str">
        <f t="shared" si="4"/>
        <v xml:space="preserve"> </v>
      </c>
    </row>
    <row r="109" spans="1:7" hidden="1" outlineLevel="1" x14ac:dyDescent="0.25">
      <c r="A109" s="26" t="s">
        <v>4</v>
      </c>
      <c r="B109" t="s">
        <v>25</v>
      </c>
      <c r="C109" t="str">
        <f>IF(A109="Yes","You appear to met the criteria for a pass - please provide evidence of supplier certifications and % purchases from those suppliers compared to total",IF(A109="No","Refer below","-"))</f>
        <v>-</v>
      </c>
      <c r="D109" s="2" t="str">
        <f t="shared" si="6"/>
        <v>-</v>
      </c>
      <c r="G109" t="str">
        <f t="shared" si="4"/>
        <v xml:space="preserve"> </v>
      </c>
    </row>
    <row r="110" spans="1:7" hidden="1" outlineLevel="1" x14ac:dyDescent="0.25">
      <c r="A110" s="2"/>
      <c r="B110" s="1" t="s">
        <v>2</v>
      </c>
      <c r="D110" s="2" t="str">
        <f t="shared" si="6"/>
        <v>-</v>
      </c>
      <c r="G110" t="str">
        <f t="shared" si="4"/>
        <v xml:space="preserve"> </v>
      </c>
    </row>
    <row r="111" spans="1:7" hidden="1" outlineLevel="1" x14ac:dyDescent="0.25">
      <c r="A111" s="26" t="s">
        <v>4</v>
      </c>
      <c r="B111" s="6" t="s">
        <v>26</v>
      </c>
      <c r="C111" s="6" t="str">
        <f>IF(A111="Yes","You appear to met the criteria for a pass - please provide evidence of supplier compliance as per Credit 4.1b in the Audit Guide", IF(A111="No","If 'no' to both options for Credit 4.1b - Non Compliant - refer to Audit guide","-"))</f>
        <v>-</v>
      </c>
      <c r="D111" s="2" t="str">
        <f t="shared" si="6"/>
        <v>-</v>
      </c>
      <c r="G111" t="str">
        <f t="shared" si="4"/>
        <v xml:space="preserve"> </v>
      </c>
    </row>
    <row r="112" spans="1:7" hidden="1" outlineLevel="1" x14ac:dyDescent="0.25">
      <c r="A112" s="27"/>
      <c r="B112"/>
    </row>
    <row r="113" spans="1:7" ht="15.75" hidden="1" outlineLevel="1" x14ac:dyDescent="0.25">
      <c r="A113" s="22" t="str">
        <f>IF(E113&gt;0,"OK"," ")</f>
        <v xml:space="preserve"> </v>
      </c>
      <c r="B113" s="111" t="s">
        <v>32</v>
      </c>
      <c r="E113" s="2">
        <f>IF(SUM(D114:D116)&gt;0,1,0)</f>
        <v>0</v>
      </c>
      <c r="G113" t="str">
        <f t="shared" si="4"/>
        <v xml:space="preserve"> </v>
      </c>
    </row>
    <row r="114" spans="1:7" hidden="1" outlineLevel="1" x14ac:dyDescent="0.25">
      <c r="A114" s="26" t="s">
        <v>4</v>
      </c>
      <c r="B114" t="s">
        <v>24</v>
      </c>
      <c r="C114" t="str">
        <f>IF(A114="Yes","You appear to met the criteria for a pass - please provide evidence of supplier certifications and % purchases from those suppliers compared to total",IF(A114="No","Refer below","-"))</f>
        <v>-</v>
      </c>
      <c r="D114" s="2" t="str">
        <f t="shared" si="6"/>
        <v>-</v>
      </c>
      <c r="G114" t="str">
        <f t="shared" si="4"/>
        <v xml:space="preserve"> </v>
      </c>
    </row>
    <row r="115" spans="1:7" hidden="1" outlineLevel="1" x14ac:dyDescent="0.25">
      <c r="A115" s="2"/>
      <c r="B115" s="1" t="s">
        <v>2</v>
      </c>
      <c r="D115" s="2" t="str">
        <f t="shared" si="6"/>
        <v>-</v>
      </c>
      <c r="G115" t="str">
        <f t="shared" si="4"/>
        <v xml:space="preserve"> </v>
      </c>
    </row>
    <row r="116" spans="1:7" hidden="1" outlineLevel="1" x14ac:dyDescent="0.25">
      <c r="A116" s="26" t="s">
        <v>4</v>
      </c>
      <c r="B116" s="6" t="s">
        <v>33</v>
      </c>
      <c r="C116" s="6" t="str">
        <f>IF(A116="Yes","You appear to met the criteria for a pass - please provide evidence of supplier certifications and % purchases from those suppliers compared to total",IF(A116="No","If 'no' to both options for Credit 4.1c - Non Compliant - refer to Audit Guide","-"))</f>
        <v>-</v>
      </c>
      <c r="D116" s="2" t="str">
        <f t="shared" si="6"/>
        <v>-</v>
      </c>
      <c r="G116" t="str">
        <f t="shared" si="4"/>
        <v xml:space="preserve"> </v>
      </c>
    </row>
    <row r="117" spans="1:7" hidden="1" outlineLevel="1" x14ac:dyDescent="0.25">
      <c r="A117" s="27"/>
      <c r="B117"/>
    </row>
    <row r="118" spans="1:7" ht="15.75" hidden="1" outlineLevel="1" x14ac:dyDescent="0.25">
      <c r="A118" s="22" t="str">
        <f>IF(E118&gt;0,"OK"," ")</f>
        <v xml:space="preserve"> </v>
      </c>
      <c r="B118" s="111" t="s">
        <v>34</v>
      </c>
      <c r="E118" s="2">
        <f>IF(SUM(D119:D123)&gt;0,1,0)</f>
        <v>0</v>
      </c>
      <c r="G118" t="str">
        <f t="shared" si="4"/>
        <v xml:space="preserve"> </v>
      </c>
    </row>
    <row r="119" spans="1:7" hidden="1" outlineLevel="1" x14ac:dyDescent="0.25">
      <c r="A119" s="26" t="s">
        <v>4</v>
      </c>
      <c r="B119" t="str">
        <f>B114</f>
        <v>The suppliers of 70% of our steel purchases have ASI or SSC RPP certification</v>
      </c>
      <c r="C119" t="str">
        <f>IF(A119="Yes","You appear to met the criteria for a pass - please provide evidence of supplier certifications and % purchases from those suppliers compared to total",IF(A119="No","Refer below","-"))</f>
        <v>-</v>
      </c>
      <c r="D119" s="2" t="str">
        <f t="shared" si="6"/>
        <v>-</v>
      </c>
      <c r="G119" t="str">
        <f t="shared" si="4"/>
        <v xml:space="preserve"> </v>
      </c>
    </row>
    <row r="120" spans="1:7" hidden="1" outlineLevel="1" x14ac:dyDescent="0.25">
      <c r="A120" s="2"/>
      <c r="B120" s="1" t="s">
        <v>2</v>
      </c>
      <c r="D120" s="2" t="str">
        <f t="shared" si="6"/>
        <v>-</v>
      </c>
      <c r="G120" t="str">
        <f t="shared" si="4"/>
        <v xml:space="preserve"> </v>
      </c>
    </row>
    <row r="121" spans="1:7" hidden="1" outlineLevel="1" x14ac:dyDescent="0.25">
      <c r="A121" s="26" t="s">
        <v>4</v>
      </c>
      <c r="B121" t="s">
        <v>35</v>
      </c>
      <c r="C121" t="str">
        <f>IF(A121="Yes","You appear to met the criteria for a pass - please provide evidence of supplier water use reductions and % purchases from those suppliers compared to total",IF(A121="No","Refer below","-"))</f>
        <v>-</v>
      </c>
      <c r="D121" s="2" t="str">
        <f t="shared" si="6"/>
        <v>-</v>
      </c>
      <c r="G121" t="str">
        <f t="shared" si="4"/>
        <v xml:space="preserve"> </v>
      </c>
    </row>
    <row r="122" spans="1:7" hidden="1" outlineLevel="1" x14ac:dyDescent="0.25">
      <c r="A122" s="2"/>
      <c r="B122" s="1" t="s">
        <v>2</v>
      </c>
      <c r="D122" s="2" t="str">
        <f t="shared" si="6"/>
        <v>-</v>
      </c>
      <c r="G122" t="str">
        <f t="shared" si="4"/>
        <v xml:space="preserve"> </v>
      </c>
    </row>
    <row r="123" spans="1:7" hidden="1" outlineLevel="1" x14ac:dyDescent="0.25">
      <c r="A123" s="26" t="s">
        <v>4</v>
      </c>
      <c r="B123" s="6" t="s">
        <v>36</v>
      </c>
      <c r="C123" s="6" t="str">
        <f>IF(A123="Yes","You appear to met the criteria for a pass - please provide evidence of supplier certifications and % purchases from those suppliers compared to total",IF(A123="No","If 'no' to all options for Credit 4.1d - Non Compliant - refer to Audit Guide","-"))</f>
        <v>-</v>
      </c>
      <c r="D123" s="2" t="str">
        <f t="shared" si="6"/>
        <v>-</v>
      </c>
      <c r="G123" t="str">
        <f t="shared" si="4"/>
        <v xml:space="preserve"> </v>
      </c>
    </row>
    <row r="124" spans="1:7" hidden="1" outlineLevel="1" x14ac:dyDescent="0.25">
      <c r="A124" s="27"/>
      <c r="B124"/>
    </row>
    <row r="125" spans="1:7" ht="15.75" hidden="1" outlineLevel="1" x14ac:dyDescent="0.25">
      <c r="A125" s="22" t="str">
        <f>IF(E125&gt;0,"OK"," ")</f>
        <v xml:space="preserve"> </v>
      </c>
      <c r="B125" s="111" t="s">
        <v>38</v>
      </c>
      <c r="E125" s="2">
        <f>IF(SUM(D126:D132)&gt;0,1,0)</f>
        <v>0</v>
      </c>
      <c r="G125" t="str">
        <f t="shared" si="4"/>
        <v xml:space="preserve"> </v>
      </c>
    </row>
    <row r="126" spans="1:7" hidden="1" outlineLevel="1" x14ac:dyDescent="0.25">
      <c r="A126" s="26" t="s">
        <v>4</v>
      </c>
      <c r="B126" t="s">
        <v>42</v>
      </c>
      <c r="C126" t="str">
        <f>IF(A126="Yes","Congratulations you have everything required to pass Credit 4.1e -  you will need a copy of your certification as evidence",IF(A10="No","Refer below","-"))</f>
        <v>-</v>
      </c>
      <c r="D126" s="2" t="str">
        <f t="shared" si="6"/>
        <v>-</v>
      </c>
      <c r="G126" t="str">
        <f t="shared" si="4"/>
        <v xml:space="preserve"> </v>
      </c>
    </row>
    <row r="127" spans="1:7" hidden="1" outlineLevel="1" x14ac:dyDescent="0.25">
      <c r="A127" s="2"/>
      <c r="B127" s="1" t="s">
        <v>2</v>
      </c>
      <c r="D127" s="2" t="str">
        <f t="shared" si="6"/>
        <v>-</v>
      </c>
      <c r="G127" t="str">
        <f t="shared" si="4"/>
        <v xml:space="preserve"> </v>
      </c>
    </row>
    <row r="128" spans="1:7" hidden="1" outlineLevel="1" x14ac:dyDescent="0.25">
      <c r="A128" s="26" t="s">
        <v>4</v>
      </c>
      <c r="B128" t="s">
        <v>39</v>
      </c>
      <c r="C128" t="str">
        <f>IF(A128="Yes","Congratulations you have everything required to pass Credit 4.1e -  you will need a copy of your certification as evidence",IF(A10="No","Refer below","-"))</f>
        <v>-</v>
      </c>
      <c r="D128" s="2" t="str">
        <f t="shared" si="6"/>
        <v>-</v>
      </c>
      <c r="G128" t="str">
        <f t="shared" si="4"/>
        <v xml:space="preserve"> </v>
      </c>
    </row>
    <row r="129" spans="1:7" hidden="1" outlineLevel="1" x14ac:dyDescent="0.25">
      <c r="A129" s="2"/>
      <c r="B129" s="1" t="s">
        <v>2</v>
      </c>
      <c r="D129" s="2" t="str">
        <f t="shared" si="6"/>
        <v>-</v>
      </c>
      <c r="G129" t="str">
        <f t="shared" si="4"/>
        <v xml:space="preserve"> </v>
      </c>
    </row>
    <row r="130" spans="1:7" hidden="1" outlineLevel="1" x14ac:dyDescent="0.25">
      <c r="A130" s="26" t="s">
        <v>4</v>
      </c>
      <c r="B130" t="s">
        <v>41</v>
      </c>
      <c r="C130" t="str">
        <f>IF(A130="Yes","Congratulations you have everything required to pass Credit 4.1e -  you will need a copy of your certification as evidence",IF(A10="No","Refer below","-"))</f>
        <v>-</v>
      </c>
      <c r="D130" s="2" t="str">
        <f t="shared" si="6"/>
        <v>-</v>
      </c>
      <c r="G130" t="str">
        <f t="shared" si="4"/>
        <v xml:space="preserve"> </v>
      </c>
    </row>
    <row r="131" spans="1:7" hidden="1" outlineLevel="1" x14ac:dyDescent="0.25">
      <c r="A131" s="2"/>
      <c r="B131" s="1" t="s">
        <v>2</v>
      </c>
      <c r="D131" s="2" t="str">
        <f t="shared" si="6"/>
        <v>-</v>
      </c>
      <c r="G131" t="str">
        <f t="shared" si="4"/>
        <v xml:space="preserve"> </v>
      </c>
    </row>
    <row r="132" spans="1:7" hidden="1" outlineLevel="1" x14ac:dyDescent="0.25">
      <c r="A132" s="26" t="s">
        <v>4</v>
      </c>
      <c r="B132" t="s">
        <v>43</v>
      </c>
      <c r="C132" t="str">
        <f>IF(A132="Yes","You appear to met the criteria for a pass - please provide evidence of supplier certifications and % purchases from those suppliers compared to total",IF(A132="No","If 'no' to all options for Credit 4.1e - Non Compliant - refer to Audit Guide","-"))</f>
        <v>-</v>
      </c>
      <c r="D132" s="2" t="str">
        <f t="shared" si="6"/>
        <v>-</v>
      </c>
      <c r="G132" t="str">
        <f t="shared" si="4"/>
        <v xml:space="preserve"> </v>
      </c>
    </row>
    <row r="133" spans="1:7" x14ac:dyDescent="0.25">
      <c r="A133" s="7"/>
      <c r="B133" s="6"/>
      <c r="C133" s="6"/>
      <c r="G133" t="str">
        <f t="shared" si="4"/>
        <v xml:space="preserve"> </v>
      </c>
    </row>
    <row r="134" spans="1:7" x14ac:dyDescent="0.25">
      <c r="A134" s="2"/>
      <c r="B134"/>
      <c r="G134" t="str">
        <f t="shared" si="4"/>
        <v xml:space="preserve"> </v>
      </c>
    </row>
    <row r="135" spans="1:7" s="12" customFormat="1" ht="23.25" customHeight="1" x14ac:dyDescent="0.25">
      <c r="A135" s="20" t="str">
        <f>IF(D136+D138=2,"OK","")</f>
        <v/>
      </c>
      <c r="B135" s="113" t="s">
        <v>61</v>
      </c>
      <c r="F135" s="12">
        <f>IF(A135="OK",1,0)</f>
        <v>0</v>
      </c>
      <c r="G135" t="str">
        <f t="shared" si="4"/>
        <v xml:space="preserve"> </v>
      </c>
    </row>
    <row r="136" spans="1:7" outlineLevel="1" x14ac:dyDescent="0.25">
      <c r="A136" s="26" t="s">
        <v>4</v>
      </c>
      <c r="B136" t="s">
        <v>68</v>
      </c>
      <c r="C136" t="str">
        <f>IF(A136="Yes","It appears that you meet criteria 1 of Credit 5.1 - Plese provide documented evidence",IF(A136="No","Non compliant - see criteria at Audit Guide Credit 5.1"," "))</f>
        <v xml:space="preserve"> </v>
      </c>
      <c r="D136" s="2">
        <f>IF(A136="Yes",1,0)</f>
        <v>0</v>
      </c>
      <c r="G136" t="str">
        <f t="shared" si="4"/>
        <v xml:space="preserve"> </v>
      </c>
    </row>
    <row r="137" spans="1:7" outlineLevel="1" x14ac:dyDescent="0.25">
      <c r="A137" s="2"/>
      <c r="B137" s="1" t="s">
        <v>64</v>
      </c>
      <c r="C137" t="str">
        <f t="shared" ref="C137" si="7">IF(A137="Yes","It appears that you meet criteria 1 of Credit 5.1 - Plese provide copies of supplier certifications",IF(A137="No","Non compliant - see criteria at Audit Guide Credit 5.1"," "))</f>
        <v xml:space="preserve"> </v>
      </c>
      <c r="G137" t="str">
        <f t="shared" si="4"/>
        <v xml:space="preserve"> </v>
      </c>
    </row>
    <row r="138" spans="1:7" outlineLevel="1" x14ac:dyDescent="0.25">
      <c r="A138" s="26" t="s">
        <v>4</v>
      </c>
      <c r="B138" t="s">
        <v>67</v>
      </c>
      <c r="C138" t="str">
        <f>IF(A138="Yes","It appears that you meet criteria 2 of Credit 5.1 - Please provide ducumented evidences",IF(A138="No","Non compliant - see criteria at Audit Guide Credit 5.1"," "))</f>
        <v xml:space="preserve"> </v>
      </c>
      <c r="D138" s="2">
        <f t="shared" ref="D138" si="8">IF(A138="Yes",1,0)</f>
        <v>0</v>
      </c>
      <c r="G138" t="str">
        <f t="shared" si="4"/>
        <v xml:space="preserve"> </v>
      </c>
    </row>
    <row r="139" spans="1:7" x14ac:dyDescent="0.25">
      <c r="A139" s="7"/>
      <c r="B139" s="6"/>
      <c r="C139" s="6"/>
      <c r="G139" t="str">
        <f t="shared" si="4"/>
        <v xml:space="preserve"> </v>
      </c>
    </row>
    <row r="141" spans="1:7" x14ac:dyDescent="0.25">
      <c r="F141" s="59">
        <f>SUM(F9:F139)</f>
        <v>0</v>
      </c>
    </row>
    <row r="142" spans="1:7" x14ac:dyDescent="0.25">
      <c r="A142" t="s">
        <v>101</v>
      </c>
    </row>
  </sheetData>
  <sheetProtection algorithmName="SHA-512" hashValue="qHPt3eqj5SRwW6LCxe2ilCmIWCKeUS+zRO80ZYVR0VJtqjoaI6TZUwAa7zDRAuLbx7Y8jmHinocP/430cSp/eA==" saltValue="4XLL47U2rqbKR1jSEysEpA==" spinCount="100000" sheet="1" formatRows="0" selectLockedCells="1"/>
  <conditionalFormatting sqref="A12">
    <cfRule type="containsText" dxfId="104" priority="53" operator="containsText" text="Yes">
      <formula>NOT(ISERROR(SEARCH("Yes",A12)))</formula>
    </cfRule>
  </conditionalFormatting>
  <conditionalFormatting sqref="A15">
    <cfRule type="containsText" dxfId="103" priority="24" operator="containsText" text="OK">
      <formula>NOT(ISERROR(SEARCH("OK",A15)))</formula>
    </cfRule>
  </conditionalFormatting>
  <conditionalFormatting sqref="A16">
    <cfRule type="containsText" dxfId="102" priority="52" operator="containsText" text="Yes">
      <formula>NOT(ISERROR(SEARCH("Yes",A16)))</formula>
    </cfRule>
  </conditionalFormatting>
  <conditionalFormatting sqref="A18:A19">
    <cfRule type="containsText" dxfId="101" priority="51" operator="containsText" text="Yes">
      <formula>NOT(ISERROR(SEARCH("Yes",A18)))</formula>
    </cfRule>
  </conditionalFormatting>
  <conditionalFormatting sqref="A22">
    <cfRule type="containsText" dxfId="100" priority="23" operator="containsText" text="OK">
      <formula>NOT(ISERROR(SEARCH("OK",A22)))</formula>
    </cfRule>
  </conditionalFormatting>
  <conditionalFormatting sqref="A23">
    <cfRule type="containsText" dxfId="99" priority="50" operator="containsText" text="Yes">
      <formula>NOT(ISERROR(SEARCH("Yes",A23)))</formula>
    </cfRule>
  </conditionalFormatting>
  <conditionalFormatting sqref="A25">
    <cfRule type="containsText" dxfId="98" priority="49" operator="containsText" text="Yes">
      <formula>NOT(ISERROR(SEARCH("Yes",A25)))</formula>
    </cfRule>
  </conditionalFormatting>
  <conditionalFormatting sqref="A27">
    <cfRule type="containsText" dxfId="97" priority="48" operator="containsText" text="Yes">
      <formula>NOT(ISERROR(SEARCH("Yes",A27)))</formula>
    </cfRule>
  </conditionalFormatting>
  <conditionalFormatting sqref="A29">
    <cfRule type="containsText" dxfId="96" priority="47" operator="containsText" text="Yes">
      <formula>NOT(ISERROR(SEARCH("Yes",A29)))</formula>
    </cfRule>
  </conditionalFormatting>
  <conditionalFormatting sqref="A32">
    <cfRule type="containsText" dxfId="95" priority="19" operator="containsText" text="OK">
      <formula>NOT(ISERROR(SEARCH("OK",A32)))</formula>
    </cfRule>
  </conditionalFormatting>
  <conditionalFormatting sqref="A33">
    <cfRule type="containsText" dxfId="94" priority="42" operator="containsText" text="Yes">
      <formula>NOT(ISERROR(SEARCH("Yes",A33)))</formula>
    </cfRule>
  </conditionalFormatting>
  <conditionalFormatting sqref="A36">
    <cfRule type="containsText" dxfId="93" priority="18" operator="containsText" text="OK">
      <formula>NOT(ISERROR(SEARCH("OK",A36)))</formula>
    </cfRule>
  </conditionalFormatting>
  <conditionalFormatting sqref="A37">
    <cfRule type="containsText" dxfId="92" priority="46" operator="containsText" text="Yes">
      <formula>NOT(ISERROR(SEARCH("Yes",A37)))</formula>
    </cfRule>
  </conditionalFormatting>
  <conditionalFormatting sqref="A39">
    <cfRule type="containsText" dxfId="91" priority="45" operator="containsText" text="Yes">
      <formula>NOT(ISERROR(SEARCH("Yes",A39)))</formula>
    </cfRule>
  </conditionalFormatting>
  <conditionalFormatting sqref="A41">
    <cfRule type="containsText" dxfId="90" priority="44" operator="containsText" text="Yes">
      <formula>NOT(ISERROR(SEARCH("Yes",A41)))</formula>
    </cfRule>
  </conditionalFormatting>
  <conditionalFormatting sqref="A43">
    <cfRule type="containsText" dxfId="89" priority="43" operator="containsText" text="Yes">
      <formula>NOT(ISERROR(SEARCH("Yes",A43)))</formula>
    </cfRule>
  </conditionalFormatting>
  <conditionalFormatting sqref="A46:A47">
    <cfRule type="containsText" dxfId="88" priority="12" operator="containsText" text="OK">
      <formula>NOT(ISERROR(SEARCH("OK",A46)))</formula>
    </cfRule>
  </conditionalFormatting>
  <conditionalFormatting sqref="A48 A50 A52:A56">
    <cfRule type="containsText" dxfId="87" priority="13" operator="containsText" text="Yes">
      <formula>NOT(ISERROR(SEARCH("Yes",A48)))</formula>
    </cfRule>
  </conditionalFormatting>
  <conditionalFormatting sqref="A60">
    <cfRule type="containsText" dxfId="86" priority="11" operator="containsText" text="Yes">
      <formula>NOT(ISERROR(SEARCH("Yes",A60)))</formula>
    </cfRule>
  </conditionalFormatting>
  <conditionalFormatting sqref="A63">
    <cfRule type="containsText" dxfId="85" priority="15" operator="containsText" text="OK">
      <formula>NOT(ISERROR(SEARCH("OK",A63)))</formula>
    </cfRule>
  </conditionalFormatting>
  <conditionalFormatting sqref="A64">
    <cfRule type="containsText" dxfId="84" priority="17" operator="containsText" text="Yes">
      <formula>NOT(ISERROR(SEARCH("Yes",A64)))</formula>
    </cfRule>
  </conditionalFormatting>
  <conditionalFormatting sqref="A66">
    <cfRule type="containsText" dxfId="83" priority="16" operator="containsText" text="Yes">
      <formula>NOT(ISERROR(SEARCH("Yes",A66)))</formula>
    </cfRule>
  </conditionalFormatting>
  <conditionalFormatting sqref="A69">
    <cfRule type="containsText" dxfId="82" priority="20" operator="containsText" text="OK">
      <formula>NOT(ISERROR(SEARCH("OK",A69)))</formula>
    </cfRule>
  </conditionalFormatting>
  <conditionalFormatting sqref="A70">
    <cfRule type="containsText" dxfId="81" priority="41" operator="containsText" text="Yes">
      <formula>NOT(ISERROR(SEARCH("Yes",A70)))</formula>
    </cfRule>
  </conditionalFormatting>
  <conditionalFormatting sqref="A72">
    <cfRule type="containsText" dxfId="80" priority="40" operator="containsText" text="Yes">
      <formula>NOT(ISERROR(SEARCH("Yes",A72)))</formula>
    </cfRule>
  </conditionalFormatting>
  <conditionalFormatting sqref="A74">
    <cfRule type="containsText" dxfId="79" priority="39" operator="containsText" text="Yes">
      <formula>NOT(ISERROR(SEARCH("Yes",A74)))</formula>
    </cfRule>
  </conditionalFormatting>
  <conditionalFormatting sqref="A76">
    <cfRule type="containsText" dxfId="78" priority="38" operator="containsText" text="Yes">
      <formula>NOT(ISERROR(SEARCH("Yes",A76)))</formula>
    </cfRule>
  </conditionalFormatting>
  <conditionalFormatting sqref="A79">
    <cfRule type="containsText" dxfId="77" priority="8" operator="containsText" text="OK">
      <formula>NOT(ISERROR(SEARCH("OK",A79)))</formula>
    </cfRule>
  </conditionalFormatting>
  <conditionalFormatting sqref="A79:A80">
    <cfRule type="containsText" dxfId="76" priority="1" operator="containsText" text="Yes">
      <formula>NOT(ISERROR(SEARCH("Yes",A79)))</formula>
    </cfRule>
  </conditionalFormatting>
  <conditionalFormatting sqref="A83">
    <cfRule type="containsText" dxfId="75" priority="5" operator="containsText" text="OK">
      <formula>NOT(ISERROR(SEARCH("OK",A83)))</formula>
    </cfRule>
  </conditionalFormatting>
  <conditionalFormatting sqref="A84:A92">
    <cfRule type="containsText" dxfId="0" priority="6" operator="containsText" text="Yes">
      <formula>NOT(ISERROR(SEARCH("Yes",A84)))</formula>
    </cfRule>
  </conditionalFormatting>
  <conditionalFormatting sqref="A94">
    <cfRule type="containsText" dxfId="74" priority="7" operator="containsText" text="Yes">
      <formula>NOT(ISERROR(SEARCH("Yes",A94)))</formula>
    </cfRule>
  </conditionalFormatting>
  <conditionalFormatting sqref="A97">
    <cfRule type="containsText" dxfId="73" priority="21" operator="containsText" text="OK">
      <formula>NOT(ISERROR(SEARCH("OK",A97)))</formula>
    </cfRule>
  </conditionalFormatting>
  <conditionalFormatting sqref="A98:A104">
    <cfRule type="containsText" dxfId="72" priority="37" operator="containsText" text="Yes">
      <formula>NOT(ISERROR(SEARCH("Yes",A98)))</formula>
    </cfRule>
  </conditionalFormatting>
  <conditionalFormatting sqref="A101 A108 A113 A118 A125">
    <cfRule type="containsText" dxfId="71" priority="22" operator="containsText" text="OK">
      <formula>NOT(ISERROR(SEARCH("OK",A101)))</formula>
    </cfRule>
  </conditionalFormatting>
  <conditionalFormatting sqref="A106:A107">
    <cfRule type="containsText" dxfId="70" priority="36" operator="containsText" text="Yes">
      <formula>NOT(ISERROR(SEARCH("Yes",A106)))</formula>
    </cfRule>
  </conditionalFormatting>
  <conditionalFormatting sqref="A109">
    <cfRule type="containsText" dxfId="69" priority="35" operator="containsText" text="Yes">
      <formula>NOT(ISERROR(SEARCH("Yes",A109)))</formula>
    </cfRule>
  </conditionalFormatting>
  <conditionalFormatting sqref="A111:A112">
    <cfRule type="containsText" dxfId="68" priority="34" operator="containsText" text="Yes">
      <formula>NOT(ISERROR(SEARCH("Yes",A111)))</formula>
    </cfRule>
  </conditionalFormatting>
  <conditionalFormatting sqref="A114">
    <cfRule type="containsText" dxfId="67" priority="33" operator="containsText" text="Yes">
      <formula>NOT(ISERROR(SEARCH("Yes",A114)))</formula>
    </cfRule>
  </conditionalFormatting>
  <conditionalFormatting sqref="A116:A117">
    <cfRule type="containsText" dxfId="66" priority="32" operator="containsText" text="Yes">
      <formula>NOT(ISERROR(SEARCH("Yes",A116)))</formula>
    </cfRule>
  </conditionalFormatting>
  <conditionalFormatting sqref="A119">
    <cfRule type="containsText" dxfId="65" priority="31" operator="containsText" text="Yes">
      <formula>NOT(ISERROR(SEARCH("Yes",A119)))</formula>
    </cfRule>
  </conditionalFormatting>
  <conditionalFormatting sqref="A121">
    <cfRule type="containsText" dxfId="64" priority="30" operator="containsText" text="Yes">
      <formula>NOT(ISERROR(SEARCH("Yes",A121)))</formula>
    </cfRule>
  </conditionalFormatting>
  <conditionalFormatting sqref="A123:A124">
    <cfRule type="containsText" dxfId="63" priority="29" operator="containsText" text="Yes">
      <formula>NOT(ISERROR(SEARCH("Yes",A123)))</formula>
    </cfRule>
  </conditionalFormatting>
  <conditionalFormatting sqref="A126">
    <cfRule type="containsText" dxfId="62" priority="27" operator="containsText" text="Yes">
      <formula>NOT(ISERROR(SEARCH("Yes",A126)))</formula>
    </cfRule>
  </conditionalFormatting>
  <conditionalFormatting sqref="A128 A130 A132">
    <cfRule type="containsText" dxfId="61" priority="28" operator="containsText" text="Yes">
      <formula>NOT(ISERROR(SEARCH("Yes",A128)))</formula>
    </cfRule>
  </conditionalFormatting>
  <conditionalFormatting sqref="A135">
    <cfRule type="containsText" dxfId="60" priority="2" operator="containsText" text="OK">
      <formula>NOT(ISERROR(SEARCH("OK",A135)))</formula>
    </cfRule>
  </conditionalFormatting>
  <conditionalFormatting sqref="A136">
    <cfRule type="containsText" dxfId="59" priority="4" operator="containsText" text="Yes">
      <formula>NOT(ISERROR(SEARCH("Yes",A136)))</formula>
    </cfRule>
  </conditionalFormatting>
  <conditionalFormatting sqref="A138">
    <cfRule type="containsText" dxfId="58" priority="3" operator="containsText" text="Yes">
      <formula>NOT(ISERROR(SEARCH("Yes",A138)))</formula>
    </cfRule>
  </conditionalFormatting>
  <conditionalFormatting sqref="A9:B9">
    <cfRule type="containsText" dxfId="57" priority="25" operator="containsText" text="OK">
      <formula>NOT(ISERROR(SEARCH("OK",A9)))</formula>
    </cfRule>
  </conditionalFormatting>
  <conditionalFormatting sqref="A10:B10">
    <cfRule type="containsText" dxfId="56" priority="54" operator="containsText" text="Yes">
      <formula>NOT(ISERROR(SEARCH("Yes",A10)))</formula>
    </cfRule>
  </conditionalFormatting>
  <conditionalFormatting sqref="A59:B59">
    <cfRule type="containsText" dxfId="55" priority="10" operator="containsText" text="OK">
      <formula>NOT(ISERROR(SEARCH("OK",A59)))</formula>
    </cfRule>
  </conditionalFormatting>
  <conditionalFormatting sqref="D9">
    <cfRule type="cellIs" dxfId="54" priority="26" operator="greaterThan">
      <formula>0</formula>
    </cfRule>
  </conditionalFormatting>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3D13E516-E891-4E7E-ABEA-164688A75E3C}">
          <x14:formula1>
            <xm:f>Lists!$A$3:$A$4</xm:f>
          </x14:formula1>
          <xm:sqref>A16 A10 A27 A136 A94 A84:A92 A80 A60 A52:A56 A50 A48 A66 A64 A126 A132 A130 A128 A114 A116 A121 A119 A111 A104 A102 A98:A100 A106 A109 A12 A76 A74 A72 A70 A33 A43 A41 A39 A25 A29 A23 A37 A138 A18:A19 A123</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30FFB7-6793-47E0-916A-A719EB216C67}">
  <sheetPr>
    <outlinePr summaryBelow="0"/>
  </sheetPr>
  <dimension ref="A1:H144"/>
  <sheetViews>
    <sheetView zoomScaleNormal="100" workbookViewId="0">
      <selection activeCell="A2" sqref="A2"/>
    </sheetView>
  </sheetViews>
  <sheetFormatPr defaultRowHeight="15" outlineLevelRow="1" x14ac:dyDescent="0.25"/>
  <cols>
    <col min="1" max="1" width="18.42578125" customWidth="1"/>
    <col min="2" max="2" width="76" style="2" bestFit="1" customWidth="1"/>
    <col min="3" max="3" width="152.28515625" customWidth="1"/>
    <col min="4" max="4" width="9.140625" style="2" hidden="1" customWidth="1"/>
    <col min="5" max="7" width="9.140625" hidden="1" customWidth="1"/>
    <col min="8" max="8" width="9.140625" customWidth="1"/>
  </cols>
  <sheetData>
    <row r="1" spans="1:7" ht="24" x14ac:dyDescent="0.4">
      <c r="A1" s="90" t="str">
        <f>'RPP Level 1'!A1</f>
        <v xml:space="preserve">Responsible Products SELF ASSESSMENT Checklist </v>
      </c>
      <c r="B1" s="126"/>
      <c r="C1" s="91" t="s">
        <v>120</v>
      </c>
    </row>
    <row r="2" spans="1:7" ht="18.75" x14ac:dyDescent="0.3">
      <c r="A2" s="128" t="str">
        <f>Dashboard!A2</f>
        <v>Version 20260617</v>
      </c>
      <c r="B2" s="29"/>
    </row>
    <row r="3" spans="1:7" ht="18.75" x14ac:dyDescent="0.3">
      <c r="A3" s="92" t="str">
        <f>'RPP Level 1'!A3</f>
        <v>Please note - This is a self assessment to use in preparing your audit submission - it is NOT the audit - ensure you read and understand the relevant credit criteria in the Audit Guide</v>
      </c>
      <c r="B3" s="93"/>
      <c r="C3" s="94"/>
    </row>
    <row r="4" spans="1:7" ht="18.75" x14ac:dyDescent="0.3">
      <c r="A4" s="95" t="str">
        <f>'RPP Level 1'!A4</f>
        <v>Use the '+' and '-' signs at the left side of the sheet to open or close the credit - THEN - Select your status using the dropdown menue in the applicable box at Column A - THEN - Read and action any advice</v>
      </c>
      <c r="B4" s="96"/>
      <c r="C4" s="97"/>
    </row>
    <row r="5" spans="1:7" ht="18.75" x14ac:dyDescent="0.3">
      <c r="A5" s="31" t="str">
        <f>'RPP Level 1'!A5</f>
        <v>To keep yourself focussed and avoid and visual clutter - we suggest you work on one credit at a time.</v>
      </c>
      <c r="B5" s="29"/>
      <c r="C5" s="31"/>
    </row>
    <row r="6" spans="1:7" x14ac:dyDescent="0.25">
      <c r="A6" s="1"/>
    </row>
    <row r="7" spans="1:7" x14ac:dyDescent="0.25">
      <c r="A7" s="98" t="str">
        <f>'RPP Level 1'!A7</f>
        <v>Select your Status</v>
      </c>
      <c r="B7" s="99" t="s">
        <v>11</v>
      </c>
      <c r="C7" s="99" t="s">
        <v>12</v>
      </c>
    </row>
    <row r="8" spans="1:7" x14ac:dyDescent="0.25">
      <c r="A8" s="14"/>
      <c r="B8" s="4"/>
      <c r="C8" s="4"/>
    </row>
    <row r="9" spans="1:7" ht="23.25" customHeight="1" collapsed="1" x14ac:dyDescent="0.25">
      <c r="A9" s="20" t="str">
        <f>IF(SUM(D10:D12)&gt;0,"OK"," ")</f>
        <v xml:space="preserve"> </v>
      </c>
      <c r="B9" s="10" t="s">
        <v>6</v>
      </c>
      <c r="D9" s="8"/>
      <c r="F9">
        <f>IF(A9="OK",1,0)</f>
        <v>0</v>
      </c>
      <c r="G9" s="2" t="str">
        <f>IF(F9=1,"Pass"," ")</f>
        <v xml:space="preserve"> </v>
      </c>
    </row>
    <row r="10" spans="1:7" hidden="1" outlineLevel="1" x14ac:dyDescent="0.25">
      <c r="A10" s="26" t="s">
        <v>4</v>
      </c>
      <c r="B10" t="s">
        <v>1</v>
      </c>
      <c r="C10" t="str">
        <f>IF(A10="Yes","Congratulations you have everything required to pass Credit 1.1 -  you will need a copy of your certification as evidence",IF(A10="No","Refer below","-"))</f>
        <v>-</v>
      </c>
      <c r="D10" s="2" t="str">
        <f>IF(A10="Yes",1,"-")</f>
        <v>-</v>
      </c>
      <c r="G10" s="2" t="str">
        <f t="shared" ref="G10:G73" si="0">IF(F10=1,"Pass"," ")</f>
        <v xml:space="preserve"> </v>
      </c>
    </row>
    <row r="11" spans="1:7" hidden="1" outlineLevel="1" x14ac:dyDescent="0.25">
      <c r="A11" s="8" t="s">
        <v>8</v>
      </c>
      <c r="B11" s="1" t="s">
        <v>2</v>
      </c>
      <c r="C11" s="9" t="s">
        <v>8</v>
      </c>
      <c r="D11" s="2" t="str">
        <f>IF(A11="Yes",1,"-")</f>
        <v>-</v>
      </c>
      <c r="G11" s="2" t="str">
        <f t="shared" si="0"/>
        <v xml:space="preserve"> </v>
      </c>
    </row>
    <row r="12" spans="1:7" hidden="1" outlineLevel="1" x14ac:dyDescent="0.25">
      <c r="A12" s="26" t="s">
        <v>4</v>
      </c>
      <c r="B12" t="s">
        <v>3</v>
      </c>
      <c r="C12" t="str">
        <f>IF(A12="Yes","To pass Credit 1.1 please provide evidence that your Code of Conduct contains the required policies and staff are trained - see Audit Guide",IF(A12="No","If no ISO9001 or Written Code - Not Compliant - develop required policies - See Audit Guide for Credit 1.1 criteria","-"))</f>
        <v>-</v>
      </c>
      <c r="D12" s="2" t="str">
        <f>IF(A12="Yes",1,"-")</f>
        <v>-</v>
      </c>
      <c r="G12" s="2" t="str">
        <f t="shared" si="0"/>
        <v xml:space="preserve"> </v>
      </c>
    </row>
    <row r="13" spans="1:7" x14ac:dyDescent="0.25">
      <c r="A13" s="2"/>
      <c r="B13"/>
      <c r="G13" s="2" t="str">
        <f t="shared" si="0"/>
        <v xml:space="preserve"> </v>
      </c>
    </row>
    <row r="14" spans="1:7" x14ac:dyDescent="0.25">
      <c r="A14" s="5"/>
      <c r="B14" s="4"/>
      <c r="C14" s="4"/>
      <c r="D14" s="2" t="str">
        <f>IF(A14="Yes",1,"-")</f>
        <v>-</v>
      </c>
      <c r="G14" s="2" t="str">
        <f t="shared" si="0"/>
        <v xml:space="preserve"> </v>
      </c>
    </row>
    <row r="15" spans="1:7" s="12" customFormat="1" ht="21" customHeight="1" collapsed="1" x14ac:dyDescent="0.25">
      <c r="A15" s="18" t="str">
        <f>IF(SUM(D16:D30)&gt;0,"OK"," ")</f>
        <v xml:space="preserve"> </v>
      </c>
      <c r="B15" s="10" t="s">
        <v>5</v>
      </c>
      <c r="D15" s="2"/>
      <c r="F15" s="12">
        <f>IF(A15="OK",1,0)</f>
        <v>0</v>
      </c>
      <c r="G15" s="2" t="str">
        <f t="shared" si="0"/>
        <v xml:space="preserve"> </v>
      </c>
    </row>
    <row r="16" spans="1:7" hidden="1" outlineLevel="1" x14ac:dyDescent="0.25">
      <c r="A16" s="26" t="s">
        <v>4</v>
      </c>
      <c r="B16" t="str">
        <f>B10</f>
        <v>We have current ISO 9001 accreditation</v>
      </c>
      <c r="C16" t="str">
        <f>IF(A16="Yes","Congratulations you have everything required to pass Credit 1.2a - you will need a copy of your certification as evidence",IF(A16="No","Refer below","-"))</f>
        <v>-</v>
      </c>
      <c r="D16" s="2" t="str">
        <f>IF(A16="Yes",1,"-")</f>
        <v>-</v>
      </c>
      <c r="G16" s="2" t="str">
        <f t="shared" si="0"/>
        <v xml:space="preserve"> </v>
      </c>
    </row>
    <row r="17" spans="1:7" hidden="1" outlineLevel="1" x14ac:dyDescent="0.25">
      <c r="A17" s="2"/>
      <c r="B17" s="1" t="s">
        <v>2</v>
      </c>
      <c r="D17" s="2" t="str">
        <f>IF(A17="Yes",1,"-")</f>
        <v>-</v>
      </c>
      <c r="G17" s="2" t="str">
        <f t="shared" si="0"/>
        <v xml:space="preserve"> </v>
      </c>
    </row>
    <row r="18" spans="1:7" hidden="1" outlineLevel="1" x14ac:dyDescent="0.25">
      <c r="A18" s="26" t="s">
        <v>4</v>
      </c>
      <c r="B18" t="s">
        <v>7</v>
      </c>
      <c r="C18" t="str">
        <f>IF(A18="Yes","To pass Credit 1.2a please provide evidence that your BMS contains the required policies and staff are trained - see Audit Guide Credit 1.2a",IF(A18="No","If no ISO9001 or BMS - Not Compliant - develop required policies - See Audit Guide","-"))</f>
        <v>-</v>
      </c>
      <c r="D18" s="2" t="str">
        <f>IF(A18="Yes",1,"-")</f>
        <v>-</v>
      </c>
      <c r="G18" s="2" t="str">
        <f t="shared" si="0"/>
        <v xml:space="preserve"> </v>
      </c>
    </row>
    <row r="19" spans="1:7" hidden="1" outlineLevel="1" x14ac:dyDescent="0.25">
      <c r="A19" s="27"/>
      <c r="B19" s="16" t="s">
        <v>37</v>
      </c>
      <c r="D19" s="2" t="str">
        <f>IF(A19="Yes",1,"-")</f>
        <v>-</v>
      </c>
      <c r="G19" s="2" t="str">
        <f t="shared" si="0"/>
        <v xml:space="preserve"> </v>
      </c>
    </row>
    <row r="20" spans="1:7" x14ac:dyDescent="0.25">
      <c r="A20" s="7"/>
      <c r="B20" s="6"/>
      <c r="C20" s="6"/>
      <c r="D20" s="2" t="str">
        <f>IF(A20="Yes",1,"-")</f>
        <v>-</v>
      </c>
      <c r="G20" s="2" t="str">
        <f t="shared" si="0"/>
        <v xml:space="preserve"> </v>
      </c>
    </row>
    <row r="21" spans="1:7" x14ac:dyDescent="0.25">
      <c r="A21" s="2"/>
      <c r="B21"/>
      <c r="G21" s="2" t="str">
        <f t="shared" si="0"/>
        <v xml:space="preserve"> </v>
      </c>
    </row>
    <row r="22" spans="1:7" s="12" customFormat="1" ht="23.25" customHeight="1" collapsed="1" x14ac:dyDescent="0.25">
      <c r="A22" s="18" t="str">
        <f>IF(SUM(D22:D30)&gt;0,"OK"," ")</f>
        <v xml:space="preserve"> </v>
      </c>
      <c r="B22" s="10" t="s">
        <v>9</v>
      </c>
      <c r="D22" s="2"/>
      <c r="F22" s="12">
        <f>IF(A22="OK",1,0)</f>
        <v>0</v>
      </c>
      <c r="G22" s="2" t="str">
        <f t="shared" si="0"/>
        <v xml:space="preserve"> </v>
      </c>
    </row>
    <row r="23" spans="1:7" hidden="1" outlineLevel="1" x14ac:dyDescent="0.25">
      <c r="A23" s="26" t="s">
        <v>4</v>
      </c>
      <c r="B23" t="s">
        <v>10</v>
      </c>
      <c r="C23" t="str">
        <f>IF(A23="Yes","Congratulations you have everything required to pass Credit 1.2b - provide a copy of your certification as evidence",IF(A23="No","Refer below","-"))</f>
        <v>-</v>
      </c>
      <c r="D23" s="2" t="str">
        <f t="shared" ref="D23:D31" si="1">IF(A23="Yes",1,"-")</f>
        <v>-</v>
      </c>
      <c r="G23" s="2" t="str">
        <f t="shared" si="0"/>
        <v xml:space="preserve"> </v>
      </c>
    </row>
    <row r="24" spans="1:7" hidden="1" outlineLevel="1" x14ac:dyDescent="0.25">
      <c r="A24" s="2"/>
      <c r="B24" s="1" t="s">
        <v>2</v>
      </c>
      <c r="D24" s="2" t="str">
        <f t="shared" si="1"/>
        <v>-</v>
      </c>
      <c r="G24" s="2" t="str">
        <f t="shared" si="0"/>
        <v xml:space="preserve"> </v>
      </c>
    </row>
    <row r="25" spans="1:7" hidden="1" outlineLevel="1" x14ac:dyDescent="0.25">
      <c r="A25" s="26" t="s">
        <v>4</v>
      </c>
      <c r="B25" t="s">
        <v>106</v>
      </c>
      <c r="C25" t="str">
        <f>IF(A25="Yes","Congratulations you have everything required to pass Credit 1.2b - provide a copy of your certification as evidence",IF(A25="No","Refer below","-"))</f>
        <v>-</v>
      </c>
      <c r="D25" s="2" t="str">
        <f t="shared" si="1"/>
        <v>-</v>
      </c>
      <c r="G25" s="2" t="str">
        <f t="shared" si="0"/>
        <v xml:space="preserve"> </v>
      </c>
    </row>
    <row r="26" spans="1:7" hidden="1" outlineLevel="1" x14ac:dyDescent="0.25">
      <c r="A26" s="2"/>
      <c r="B26" s="1" t="s">
        <v>2</v>
      </c>
      <c r="D26" s="2" t="str">
        <f t="shared" si="1"/>
        <v>-</v>
      </c>
      <c r="G26" s="2" t="str">
        <f t="shared" si="0"/>
        <v xml:space="preserve"> </v>
      </c>
    </row>
    <row r="27" spans="1:7" hidden="1" outlineLevel="1" x14ac:dyDescent="0.25">
      <c r="A27" s="26" t="s">
        <v>4</v>
      </c>
      <c r="B27" t="s">
        <v>14</v>
      </c>
      <c r="C27" t="str">
        <f>IF(A27="Yes","Congratulations you have everything required to pass Credit 1.2b - provide a copy of your certification as evidence",IF(A27="no","Refer below","-"))</f>
        <v>-</v>
      </c>
      <c r="D27" s="2" t="str">
        <f t="shared" si="1"/>
        <v>-</v>
      </c>
      <c r="G27" s="2" t="str">
        <f t="shared" si="0"/>
        <v xml:space="preserve"> </v>
      </c>
    </row>
    <row r="28" spans="1:7" hidden="1" outlineLevel="1" x14ac:dyDescent="0.25">
      <c r="A28" s="2"/>
      <c r="B28" s="1" t="s">
        <v>2</v>
      </c>
      <c r="D28" s="2" t="str">
        <f t="shared" si="1"/>
        <v>-</v>
      </c>
      <c r="G28" s="2" t="str">
        <f t="shared" si="0"/>
        <v xml:space="preserve"> </v>
      </c>
    </row>
    <row r="29" spans="1:7" hidden="1" outlineLevel="1" x14ac:dyDescent="0.25">
      <c r="A29" s="26" t="s">
        <v>4</v>
      </c>
      <c r="B29" t="s">
        <v>15</v>
      </c>
      <c r="C29" t="str">
        <f>IF(A29="Yes","Please provide evidence that your H&amp;S system contains the required policies and staff are trained - see Audit Guide",IF(A29="No","If no documented policy or none of the above -Not Compliant - develop required policies - See Audit Guide for Credit 1.2b criteria","-"))</f>
        <v>-</v>
      </c>
      <c r="D29" s="2" t="str">
        <f t="shared" si="1"/>
        <v>-</v>
      </c>
      <c r="G29" s="2" t="str">
        <f t="shared" si="0"/>
        <v xml:space="preserve"> </v>
      </c>
    </row>
    <row r="30" spans="1:7" x14ac:dyDescent="0.25">
      <c r="A30" s="7"/>
      <c r="B30" s="6"/>
      <c r="C30" s="6"/>
      <c r="D30" s="2" t="str">
        <f t="shared" si="1"/>
        <v>-</v>
      </c>
      <c r="G30" s="2" t="str">
        <f t="shared" si="0"/>
        <v xml:space="preserve"> </v>
      </c>
    </row>
    <row r="31" spans="1:7" x14ac:dyDescent="0.25">
      <c r="A31" s="2"/>
      <c r="B31"/>
      <c r="D31" s="2" t="str">
        <f t="shared" si="1"/>
        <v>-</v>
      </c>
      <c r="G31" s="2" t="str">
        <f t="shared" si="0"/>
        <v xml:space="preserve"> </v>
      </c>
    </row>
    <row r="32" spans="1:7" s="12" customFormat="1" ht="23.25" customHeight="1" collapsed="1" x14ac:dyDescent="0.25">
      <c r="A32" s="18" t="str">
        <f>IF(SUM(D33)&gt;0,"OK"," ")</f>
        <v xml:space="preserve"> </v>
      </c>
      <c r="B32" s="10" t="s">
        <v>20</v>
      </c>
      <c r="D32" s="2"/>
      <c r="F32" s="12">
        <f>IF(A32="OK",1,0)</f>
        <v>0</v>
      </c>
      <c r="G32" s="2" t="str">
        <f t="shared" si="0"/>
        <v xml:space="preserve"> </v>
      </c>
    </row>
    <row r="33" spans="1:7" hidden="1" outlineLevel="1" x14ac:dyDescent="0.25">
      <c r="A33" s="26" t="s">
        <v>4</v>
      </c>
      <c r="B33" t="s">
        <v>21</v>
      </c>
      <c r="C33" t="str">
        <f>IF(A33="Yes","You appear to meet the criteria for pass - please provide evidence of compliance with the requirements - See Audit Guide",IF(A33="No","Not compliant - develop required policy and processes - See audit Guide for Credit 1.3 criteria","-"))</f>
        <v>-</v>
      </c>
      <c r="D33" s="2" t="str">
        <f>IF(A33="Yes",1,"-")</f>
        <v>-</v>
      </c>
      <c r="G33" s="2" t="str">
        <f t="shared" si="0"/>
        <v xml:space="preserve"> </v>
      </c>
    </row>
    <row r="34" spans="1:7" x14ac:dyDescent="0.25">
      <c r="A34" s="7"/>
      <c r="B34" s="6"/>
      <c r="C34" s="6"/>
      <c r="D34" s="2" t="str">
        <f>IF(A34="Yes",1,"-")</f>
        <v>-</v>
      </c>
      <c r="G34" s="2" t="str">
        <f t="shared" si="0"/>
        <v xml:space="preserve"> </v>
      </c>
    </row>
    <row r="35" spans="1:7" x14ac:dyDescent="0.25">
      <c r="A35" s="2"/>
      <c r="B35"/>
      <c r="G35" s="2" t="str">
        <f t="shared" si="0"/>
        <v xml:space="preserve"> </v>
      </c>
    </row>
    <row r="36" spans="1:7" s="12" customFormat="1" ht="23.25" customHeight="1" collapsed="1" x14ac:dyDescent="0.25">
      <c r="A36" s="20" t="str">
        <f>IF(SUM(D37:D43)&gt;0,"OK","")</f>
        <v/>
      </c>
      <c r="B36" s="10" t="s">
        <v>44</v>
      </c>
      <c r="D36" s="37" t="str">
        <f>(IF(SUM(D37:D43)&gt;0,1," "))</f>
        <v xml:space="preserve"> </v>
      </c>
      <c r="F36" s="12">
        <f>IF(A36="OK",1,0)</f>
        <v>0</v>
      </c>
      <c r="G36" s="2" t="str">
        <f t="shared" si="0"/>
        <v xml:space="preserve"> </v>
      </c>
    </row>
    <row r="37" spans="1:7" hidden="1" outlineLevel="1" x14ac:dyDescent="0.25">
      <c r="A37" s="26" t="s">
        <v>4</v>
      </c>
      <c r="B37" t="s">
        <v>16</v>
      </c>
      <c r="C37" t="str">
        <f>IF(A37="Yes","Congratulations you have everything required to pass Credit 2.1 - provide a copy of your certification as evidence",IF(A37="No","Refer below",""))</f>
        <v/>
      </c>
      <c r="D37" s="2" t="str">
        <f t="shared" ref="D37:D43" si="2">IF(A37="Yes",1,"-")</f>
        <v>-</v>
      </c>
      <c r="G37" s="2" t="str">
        <f t="shared" si="0"/>
        <v xml:space="preserve"> </v>
      </c>
    </row>
    <row r="38" spans="1:7" hidden="1" outlineLevel="1" x14ac:dyDescent="0.25">
      <c r="A38" s="2"/>
      <c r="B38" s="1" t="s">
        <v>2</v>
      </c>
      <c r="D38" s="2" t="str">
        <f t="shared" si="2"/>
        <v>-</v>
      </c>
      <c r="G38" s="2" t="str">
        <f t="shared" si="0"/>
        <v xml:space="preserve"> </v>
      </c>
    </row>
    <row r="39" spans="1:7" hidden="1" outlineLevel="1" x14ac:dyDescent="0.25">
      <c r="A39" s="26" t="s">
        <v>4</v>
      </c>
      <c r="B39" t="s">
        <v>17</v>
      </c>
      <c r="C39" t="str">
        <f>IF(A39="Yes","Congratulations you have everything required to pass Credit 2.1 - provide a copy of your certification as evidence",IF(A39="No","Refer below",""))</f>
        <v/>
      </c>
      <c r="D39" s="2" t="str">
        <f t="shared" si="2"/>
        <v>-</v>
      </c>
      <c r="G39" s="2" t="str">
        <f t="shared" si="0"/>
        <v xml:space="preserve"> </v>
      </c>
    </row>
    <row r="40" spans="1:7" hidden="1" outlineLevel="1" x14ac:dyDescent="0.25">
      <c r="A40" s="2"/>
      <c r="B40" s="1" t="s">
        <v>2</v>
      </c>
      <c r="D40" s="2" t="str">
        <f t="shared" si="2"/>
        <v>-</v>
      </c>
      <c r="G40" s="2" t="str">
        <f t="shared" si="0"/>
        <v xml:space="preserve"> </v>
      </c>
    </row>
    <row r="41" spans="1:7" hidden="1" outlineLevel="1" x14ac:dyDescent="0.25">
      <c r="A41" s="26" t="s">
        <v>4</v>
      </c>
      <c r="B41" t="s">
        <v>18</v>
      </c>
      <c r="C41" t="str">
        <f>IF(A41="Yes","Congratulations you have everything required to pass Credit 2.1 - provide a copy of your certification as evidence",IF(A41="No","Refer below",""))</f>
        <v/>
      </c>
      <c r="D41" s="2" t="str">
        <f t="shared" si="2"/>
        <v>-</v>
      </c>
      <c r="G41" s="2" t="str">
        <f t="shared" si="0"/>
        <v xml:space="preserve"> </v>
      </c>
    </row>
    <row r="42" spans="1:7" hidden="1" outlineLevel="1" x14ac:dyDescent="0.25">
      <c r="A42" s="2"/>
      <c r="B42" s="1" t="s">
        <v>2</v>
      </c>
      <c r="D42" s="2" t="str">
        <f t="shared" si="2"/>
        <v>-</v>
      </c>
      <c r="G42" s="2" t="str">
        <f t="shared" si="0"/>
        <v xml:space="preserve"> </v>
      </c>
    </row>
    <row r="43" spans="1:7" hidden="1" outlineLevel="1" x14ac:dyDescent="0.25">
      <c r="A43" s="26" t="s">
        <v>4</v>
      </c>
      <c r="B43" t="s">
        <v>19</v>
      </c>
      <c r="C43" t="str">
        <f>IF(A43="Yes","Please provide evidence that your Environmental Management system contains the required policies and staff are trained - see Audit Guide",IF(A43="No","If none of the above, and no documented EMS, or the EMS doesn't meet the standard - Not Compliant - develop required policies - See Audit Guide",""))</f>
        <v/>
      </c>
      <c r="D43" s="2" t="str">
        <f t="shared" si="2"/>
        <v>-</v>
      </c>
      <c r="G43" s="2" t="str">
        <f t="shared" si="0"/>
        <v xml:space="preserve"> </v>
      </c>
    </row>
    <row r="44" spans="1:7" x14ac:dyDescent="0.25">
      <c r="A44" s="7"/>
      <c r="B44" s="6"/>
      <c r="C44" s="6"/>
      <c r="G44" s="2" t="str">
        <f t="shared" si="0"/>
        <v xml:space="preserve"> </v>
      </c>
    </row>
    <row r="45" spans="1:7" x14ac:dyDescent="0.25">
      <c r="A45" s="2"/>
      <c r="B45"/>
      <c r="G45" s="2" t="str">
        <f t="shared" si="0"/>
        <v xml:space="preserve"> </v>
      </c>
    </row>
    <row r="46" spans="1:7" s="12" customFormat="1" ht="23.25" customHeight="1" collapsed="1" x14ac:dyDescent="0.25">
      <c r="A46" s="20" t="str">
        <f>IF(D46&gt;0,"OK"," ")</f>
        <v xml:space="preserve"> </v>
      </c>
      <c r="B46" s="10" t="s">
        <v>49</v>
      </c>
      <c r="D46" s="11">
        <f>IF(SUM(D48:D56)&gt;0,1,0)</f>
        <v>0</v>
      </c>
      <c r="F46" s="12">
        <f>IF(A46="OK",1,0)</f>
        <v>0</v>
      </c>
      <c r="G46" s="2" t="str">
        <f t="shared" si="0"/>
        <v xml:space="preserve"> </v>
      </c>
    </row>
    <row r="47" spans="1:7" hidden="1" outlineLevel="1" x14ac:dyDescent="0.25">
      <c r="A47" s="23"/>
      <c r="B47" s="28" t="s">
        <v>57</v>
      </c>
      <c r="G47" s="2" t="str">
        <f t="shared" si="0"/>
        <v xml:space="preserve"> </v>
      </c>
    </row>
    <row r="48" spans="1:7" hidden="1" outlineLevel="1" x14ac:dyDescent="0.25">
      <c r="A48" s="26" t="s">
        <v>4</v>
      </c>
      <c r="B48" t="s">
        <v>54</v>
      </c>
      <c r="C48" t="str">
        <f>IF(A48="Yes","You appear to met the criteria for a pass - please provide evidence of supplier certifications and % purchases from those suppliers compared to total",IF(A48="No","Refer below","-"))</f>
        <v>-</v>
      </c>
      <c r="D48" s="2">
        <f>IF(A48="Yes",1,0)</f>
        <v>0</v>
      </c>
      <c r="G48" s="2" t="str">
        <f t="shared" si="0"/>
        <v xml:space="preserve"> </v>
      </c>
    </row>
    <row r="49" spans="1:7" hidden="1" outlineLevel="1" x14ac:dyDescent="0.25">
      <c r="A49" s="2"/>
      <c r="B49" s="1" t="s">
        <v>2</v>
      </c>
      <c r="G49" s="2" t="str">
        <f t="shared" si="0"/>
        <v xml:space="preserve"> </v>
      </c>
    </row>
    <row r="50" spans="1:7" hidden="1" outlineLevel="1" x14ac:dyDescent="0.25">
      <c r="A50" s="26" t="s">
        <v>4</v>
      </c>
      <c r="B50" t="s">
        <v>55</v>
      </c>
      <c r="C50" t="str">
        <f>IF(A50="Yes","You appear to met the criteria for a pass - please provide evidence of % purchases from those suppliers compared to total",IF(A50="No","Refer below","-"))</f>
        <v>-</v>
      </c>
      <c r="D50" s="2">
        <f>IF(A50="Yes",1,0)</f>
        <v>0</v>
      </c>
      <c r="G50" s="2" t="str">
        <f t="shared" si="0"/>
        <v xml:space="preserve"> </v>
      </c>
    </row>
    <row r="51" spans="1:7" hidden="1" outlineLevel="1" x14ac:dyDescent="0.25">
      <c r="A51" s="2"/>
      <c r="B51" s="1" t="s">
        <v>2</v>
      </c>
      <c r="G51" s="2" t="str">
        <f t="shared" si="0"/>
        <v xml:space="preserve"> </v>
      </c>
    </row>
    <row r="52" spans="1:7" hidden="1" outlineLevel="1" x14ac:dyDescent="0.25">
      <c r="A52" s="26" t="s">
        <v>4</v>
      </c>
      <c r="B52" t="s">
        <v>56</v>
      </c>
      <c r="C52" t="str">
        <f>IF(A52="Yes","You appear to met the criteria for a pass - please provide evidence of supplier certifications and % purchases from those suppliers compared to total",IF(A52="No","Refer below","-"))</f>
        <v>-</v>
      </c>
      <c r="D52" s="2">
        <f>IF(A52="Yes",1,0)</f>
        <v>0</v>
      </c>
      <c r="G52" s="2" t="str">
        <f t="shared" si="0"/>
        <v xml:space="preserve"> </v>
      </c>
    </row>
    <row r="53" spans="1:7" hidden="1" outlineLevel="1" x14ac:dyDescent="0.25">
      <c r="A53" s="27"/>
      <c r="B53" s="1" t="s">
        <v>2</v>
      </c>
      <c r="G53" s="2" t="str">
        <f t="shared" si="0"/>
        <v xml:space="preserve"> </v>
      </c>
    </row>
    <row r="54" spans="1:7" hidden="1" outlineLevel="1" x14ac:dyDescent="0.25">
      <c r="A54" s="26" t="s">
        <v>4</v>
      </c>
      <c r="B54" t="s">
        <v>51</v>
      </c>
      <c r="C54" t="str">
        <f>IF(A54="Yes","You appear to met the criteria for a pass - please provide evidence of the suppliers additional CO2 contribution",IF(A54="No","If 'no' and all other criteria for Credit 2.2 not met - Non compliant"," "))</f>
        <v xml:space="preserve"> </v>
      </c>
      <c r="D54" s="2">
        <f>IF(A54="Yes",1,0)</f>
        <v>0</v>
      </c>
      <c r="G54" s="2" t="str">
        <f t="shared" si="0"/>
        <v xml:space="preserve"> </v>
      </c>
    </row>
    <row r="55" spans="1:7" hidden="1" outlineLevel="1" x14ac:dyDescent="0.25">
      <c r="A55" s="27"/>
      <c r="B55" s="1" t="s">
        <v>2</v>
      </c>
      <c r="G55" s="2" t="str">
        <f t="shared" si="0"/>
        <v xml:space="preserve"> </v>
      </c>
    </row>
    <row r="56" spans="1:7" hidden="1" outlineLevel="1" x14ac:dyDescent="0.25">
      <c r="A56" s="26" t="s">
        <v>4</v>
      </c>
      <c r="B56" t="s">
        <v>58</v>
      </c>
      <c r="C56" t="str">
        <f>IF(A56="Yes","You appear to met the criteria for a pass - please provide evidence of 3rd party verification",IF(A56="No","If 'no' and no other criteria for Credit 2.2 achieved - Non compliant - refer to Audit Guide"," "))</f>
        <v xml:space="preserve"> </v>
      </c>
      <c r="D56" s="2">
        <f>IF(A56="Yes",1,0)</f>
        <v>0</v>
      </c>
      <c r="G56" s="2" t="str">
        <f t="shared" si="0"/>
        <v xml:space="preserve"> </v>
      </c>
    </row>
    <row r="57" spans="1:7" x14ac:dyDescent="0.25">
      <c r="A57" s="2"/>
      <c r="B57"/>
      <c r="G57" s="2" t="str">
        <f t="shared" si="0"/>
        <v xml:space="preserve"> </v>
      </c>
    </row>
    <row r="58" spans="1:7" x14ac:dyDescent="0.25">
      <c r="A58" s="5"/>
      <c r="B58" s="4"/>
      <c r="C58" s="4"/>
      <c r="G58" s="2" t="str">
        <f t="shared" si="0"/>
        <v xml:space="preserve"> </v>
      </c>
    </row>
    <row r="59" spans="1:7" s="12" customFormat="1" ht="23.25" customHeight="1" collapsed="1" x14ac:dyDescent="0.25">
      <c r="A59" s="20" t="str">
        <f>IF(A60="Yes","OK"," ")</f>
        <v xml:space="preserve"> </v>
      </c>
      <c r="B59" s="10" t="s">
        <v>48</v>
      </c>
      <c r="D59" s="11"/>
      <c r="F59" s="12">
        <f>IF(A59="OK",1,0)</f>
        <v>0</v>
      </c>
      <c r="G59" s="2" t="str">
        <f t="shared" si="0"/>
        <v xml:space="preserve"> </v>
      </c>
    </row>
    <row r="60" spans="1:7" hidden="1" outlineLevel="1" x14ac:dyDescent="0.25">
      <c r="A60" s="26" t="s">
        <v>4</v>
      </c>
      <c r="B60" t="s">
        <v>59</v>
      </c>
      <c r="C60" t="str">
        <f>IF(A60="Yes","You appear to meet the criteria for pass - please provide evidence of compliance with the requirements - See Audit Guide",IF(A60="No","Not compliant - develop required policy and or processes - See audit Guide for Credit 2.3 criteria","-"))</f>
        <v>-</v>
      </c>
      <c r="G60" s="2" t="str">
        <f t="shared" si="0"/>
        <v xml:space="preserve"> </v>
      </c>
    </row>
    <row r="61" spans="1:7" x14ac:dyDescent="0.25">
      <c r="A61" s="7"/>
      <c r="B61" s="6"/>
      <c r="C61" s="6"/>
      <c r="G61" s="2" t="str">
        <f t="shared" si="0"/>
        <v xml:space="preserve"> </v>
      </c>
    </row>
    <row r="62" spans="1:7" x14ac:dyDescent="0.25">
      <c r="A62" s="2"/>
      <c r="B62"/>
      <c r="G62" s="2" t="str">
        <f t="shared" si="0"/>
        <v xml:space="preserve"> </v>
      </c>
    </row>
    <row r="63" spans="1:7" s="12" customFormat="1" ht="23.25" customHeight="1" collapsed="1" x14ac:dyDescent="0.25">
      <c r="A63" s="20" t="str">
        <f>IF(E63&gt;0,"OK","")</f>
        <v/>
      </c>
      <c r="B63" s="10" t="s">
        <v>45</v>
      </c>
      <c r="D63" s="11"/>
      <c r="E63" s="12">
        <f>SUM(D64:D66)</f>
        <v>0</v>
      </c>
      <c r="F63" s="12">
        <f>IF(A63="OK",1,0)</f>
        <v>0</v>
      </c>
      <c r="G63" s="2" t="str">
        <f t="shared" si="0"/>
        <v xml:space="preserve"> </v>
      </c>
    </row>
    <row r="64" spans="1:7" hidden="1" outlineLevel="1" x14ac:dyDescent="0.25">
      <c r="A64" s="26" t="s">
        <v>4</v>
      </c>
      <c r="B64" t="s">
        <v>46</v>
      </c>
      <c r="C64" t="str">
        <f>IF(A64="Yes","Please complete the 'Mandatory Letter of Assurance' template provided in the Audit Portal",IF(A64="No","Refer below"," "))</f>
        <v xml:space="preserve"> </v>
      </c>
      <c r="D64" s="2">
        <f>IF(A64="Yes",1,0)</f>
        <v>0</v>
      </c>
      <c r="G64" s="2" t="str">
        <f t="shared" si="0"/>
        <v xml:space="preserve"> </v>
      </c>
    </row>
    <row r="65" spans="1:7" hidden="1" outlineLevel="1" x14ac:dyDescent="0.25">
      <c r="A65" s="2"/>
      <c r="B65" s="1" t="s">
        <v>2</v>
      </c>
      <c r="G65" s="2" t="str">
        <f t="shared" si="0"/>
        <v xml:space="preserve"> </v>
      </c>
    </row>
    <row r="66" spans="1:7" hidden="1" outlineLevel="1" x14ac:dyDescent="0.25">
      <c r="A66" s="26" t="s">
        <v>4</v>
      </c>
      <c r="B66" t="s">
        <v>47</v>
      </c>
      <c r="C66" t="str">
        <f>IF(A66="Yes","You appear to meet requirements for 3.1 - please confirm with evidence  demonstating compliance with Audit Guide Credit 3.1 requirements", IF(A66="No","If you do not meet either requirements in this section - Non Compliant", " "))</f>
        <v xml:space="preserve"> </v>
      </c>
      <c r="D66" s="2">
        <f>IF(A66="Yes",1,0)</f>
        <v>0</v>
      </c>
      <c r="G66" s="2" t="str">
        <f t="shared" si="0"/>
        <v xml:space="preserve"> </v>
      </c>
    </row>
    <row r="67" spans="1:7" x14ac:dyDescent="0.25">
      <c r="A67" s="7"/>
      <c r="B67" s="6"/>
      <c r="C67" s="6"/>
      <c r="G67" s="2" t="str">
        <f t="shared" si="0"/>
        <v xml:space="preserve"> </v>
      </c>
    </row>
    <row r="68" spans="1:7" ht="15.75" customHeight="1" x14ac:dyDescent="0.25">
      <c r="A68" s="2"/>
      <c r="B68"/>
      <c r="G68" s="2" t="str">
        <f t="shared" si="0"/>
        <v xml:space="preserve"> </v>
      </c>
    </row>
    <row r="69" spans="1:7" s="12" customFormat="1" ht="23.25" customHeight="1" collapsed="1" x14ac:dyDescent="0.25">
      <c r="A69" s="18" t="str">
        <f>IF(SUM(D70:D77)&gt;0,"OK"," ")</f>
        <v xml:space="preserve"> </v>
      </c>
      <c r="B69" s="17" t="s">
        <v>22</v>
      </c>
      <c r="D69" s="2"/>
      <c r="F69" s="12">
        <f>IF(A69="OK",1,0)</f>
        <v>0</v>
      </c>
      <c r="G69" s="2" t="str">
        <f t="shared" si="0"/>
        <v xml:space="preserve"> </v>
      </c>
    </row>
    <row r="70" spans="1:7" hidden="1" outlineLevel="1" x14ac:dyDescent="0.25">
      <c r="A70" s="26" t="s">
        <v>4</v>
      </c>
      <c r="B70" t="s">
        <v>10</v>
      </c>
      <c r="C70" t="str">
        <f>IF(A70="Yes","Congratulations you have everything required to pass Credit 1.2b - provide a copy of your certification as evidence",IF(A70="No","Refer below","-"))</f>
        <v>-</v>
      </c>
      <c r="D70" s="2" t="str">
        <f t="shared" ref="D70:D77" si="3">IF(A70="Yes",1,"-")</f>
        <v>-</v>
      </c>
      <c r="G70" s="2" t="str">
        <f t="shared" si="0"/>
        <v xml:space="preserve"> </v>
      </c>
    </row>
    <row r="71" spans="1:7" hidden="1" outlineLevel="1" x14ac:dyDescent="0.25">
      <c r="A71" s="2"/>
      <c r="B71" s="1" t="s">
        <v>2</v>
      </c>
      <c r="D71" s="2" t="str">
        <f t="shared" si="3"/>
        <v>-</v>
      </c>
      <c r="G71" s="2" t="str">
        <f t="shared" si="0"/>
        <v xml:space="preserve"> </v>
      </c>
    </row>
    <row r="72" spans="1:7" hidden="1" outlineLevel="1" x14ac:dyDescent="0.25">
      <c r="A72" s="26" t="s">
        <v>4</v>
      </c>
      <c r="B72" t="s">
        <v>13</v>
      </c>
      <c r="C72" t="str">
        <f>IF(A72="Yes","Congratulations you have everything required to pass Credit 1.2b - provide a copy of your certification as evidence",IF(A72="No","Refer below","-"))</f>
        <v>-</v>
      </c>
      <c r="D72" s="2" t="str">
        <f t="shared" si="3"/>
        <v>-</v>
      </c>
      <c r="G72" s="2" t="str">
        <f t="shared" si="0"/>
        <v xml:space="preserve"> </v>
      </c>
    </row>
    <row r="73" spans="1:7" hidden="1" outlineLevel="1" x14ac:dyDescent="0.25">
      <c r="A73" s="2"/>
      <c r="B73" s="1" t="s">
        <v>2</v>
      </c>
      <c r="D73" s="2" t="str">
        <f t="shared" si="3"/>
        <v>-</v>
      </c>
      <c r="G73" s="2" t="str">
        <f t="shared" si="0"/>
        <v xml:space="preserve"> </v>
      </c>
    </row>
    <row r="74" spans="1:7" hidden="1" outlineLevel="1" x14ac:dyDescent="0.25">
      <c r="A74" s="26" t="s">
        <v>4</v>
      </c>
      <c r="B74" t="s">
        <v>14</v>
      </c>
      <c r="C74" t="str">
        <f>IF(A74="Yes","Congratulations you have everything required to pass Credit 1.2b - provide a copy of your certification as evidence",IF(A74="No","Refer below","-"))</f>
        <v>-</v>
      </c>
      <c r="D74" s="2" t="str">
        <f t="shared" si="3"/>
        <v>-</v>
      </c>
      <c r="G74" s="2" t="str">
        <f t="shared" ref="G74:G141" si="4">IF(F74=1,"Pass"," ")</f>
        <v xml:space="preserve"> </v>
      </c>
    </row>
    <row r="75" spans="1:7" hidden="1" outlineLevel="1" x14ac:dyDescent="0.25">
      <c r="A75" s="2"/>
      <c r="B75" s="1" t="s">
        <v>2</v>
      </c>
      <c r="D75" s="2" t="str">
        <f t="shared" si="3"/>
        <v>-</v>
      </c>
      <c r="G75" s="2" t="str">
        <f t="shared" si="4"/>
        <v xml:space="preserve"> </v>
      </c>
    </row>
    <row r="76" spans="1:7" hidden="1" outlineLevel="1" x14ac:dyDescent="0.25">
      <c r="A76" s="26" t="s">
        <v>4</v>
      </c>
      <c r="B76" t="s">
        <v>15</v>
      </c>
      <c r="C76" t="str">
        <f>IF(A76="Yes","Please provide evidence that your H&amp;S system contains the required policies and staff are trained - see Audit Guide",IF(A76="No","If no documented policy or none of the above -Not Compliant - develop required policies - See Audit Guide for Credit 3.2 criteria","-"))</f>
        <v>-</v>
      </c>
      <c r="D76" s="2" t="str">
        <f t="shared" si="3"/>
        <v>-</v>
      </c>
      <c r="G76" s="2" t="str">
        <f t="shared" si="4"/>
        <v xml:space="preserve"> </v>
      </c>
    </row>
    <row r="77" spans="1:7" x14ac:dyDescent="0.25">
      <c r="A77" s="7"/>
      <c r="B77" s="6"/>
      <c r="C77" s="6"/>
      <c r="D77" s="2" t="str">
        <f t="shared" si="3"/>
        <v>-</v>
      </c>
      <c r="G77" s="2" t="str">
        <f t="shared" si="4"/>
        <v xml:space="preserve"> </v>
      </c>
    </row>
    <row r="78" spans="1:7" x14ac:dyDescent="0.25">
      <c r="A78" s="2"/>
      <c r="B78"/>
      <c r="G78" s="2" t="str">
        <f t="shared" si="4"/>
        <v xml:space="preserve"> </v>
      </c>
    </row>
    <row r="79" spans="1:7" s="12" customFormat="1" ht="23.25" customHeight="1" collapsed="1" x14ac:dyDescent="0.25">
      <c r="A79" s="20" t="str">
        <f>IF(A80="Yes","OK"," ")</f>
        <v xml:space="preserve"> </v>
      </c>
      <c r="B79" s="10" t="s">
        <v>62</v>
      </c>
      <c r="D79" s="11"/>
      <c r="F79" s="12">
        <f>IF(A79="OK",1,0)</f>
        <v>0</v>
      </c>
      <c r="G79" s="2" t="str">
        <f t="shared" si="4"/>
        <v xml:space="preserve"> </v>
      </c>
    </row>
    <row r="80" spans="1:7" hidden="1" outlineLevel="1" x14ac:dyDescent="0.25">
      <c r="A80" s="26" t="s">
        <v>4</v>
      </c>
      <c r="B80" t="s">
        <v>63</v>
      </c>
      <c r="C80" t="str">
        <f>IF(A80="Yes","Please provide evidence that the required policy is documented and active - see Audit Guide",IF(A80="No","If no documented policy - Not Compliant - develop required policy - See Audit Guide for Credit 3.3 requirements","-"))</f>
        <v>-</v>
      </c>
      <c r="G80" s="2" t="str">
        <f t="shared" si="4"/>
        <v xml:space="preserve"> </v>
      </c>
    </row>
    <row r="81" spans="1:7" x14ac:dyDescent="0.25">
      <c r="A81" s="7"/>
      <c r="B81" s="54"/>
      <c r="C81" s="6"/>
      <c r="G81" s="2" t="str">
        <f t="shared" si="4"/>
        <v xml:space="preserve"> </v>
      </c>
    </row>
    <row r="82" spans="1:7" x14ac:dyDescent="0.25">
      <c r="A82" s="2"/>
      <c r="B82" s="1"/>
      <c r="G82" s="2" t="str">
        <f t="shared" si="4"/>
        <v xml:space="preserve"> </v>
      </c>
    </row>
    <row r="83" spans="1:7" s="12" customFormat="1" ht="23.25" customHeight="1" collapsed="1" x14ac:dyDescent="0.25">
      <c r="A83" s="20" t="str">
        <f>IF(D83=1,"OK"," ")</f>
        <v xml:space="preserve"> </v>
      </c>
      <c r="B83" s="10" t="s">
        <v>60</v>
      </c>
      <c r="D83" s="11">
        <f>IF(SUM(D84:D92)&gt;0,1,0)</f>
        <v>0</v>
      </c>
      <c r="F83" s="12">
        <f>IF(A83="OK",1,0)</f>
        <v>0</v>
      </c>
      <c r="G83" s="2" t="str">
        <f t="shared" si="4"/>
        <v xml:space="preserve"> </v>
      </c>
    </row>
    <row r="84" spans="1:7" hidden="1" outlineLevel="1" x14ac:dyDescent="0.25">
      <c r="A84" s="26" t="s">
        <v>4</v>
      </c>
      <c r="B84" t="s">
        <v>65</v>
      </c>
      <c r="C84" t="str">
        <f>IF(A84="Yes","It appears that you meet criteria 1 of Credit 3.4 - Plese provide copies of supplier certifications",IF(A84="No","Non compliant - see criteria at Audit Guide Credit 3.4"," "))</f>
        <v xml:space="preserve"> </v>
      </c>
      <c r="D84" s="2">
        <f>IF(A84="Yes",1,0)</f>
        <v>0</v>
      </c>
      <c r="G84" s="2" t="str">
        <f t="shared" si="4"/>
        <v xml:space="preserve"> </v>
      </c>
    </row>
    <row r="85" spans="1:7" hidden="1" outlineLevel="1" x14ac:dyDescent="0.25">
      <c r="A85" s="123"/>
      <c r="B85" s="1" t="s">
        <v>2</v>
      </c>
      <c r="G85" s="2"/>
    </row>
    <row r="86" spans="1:7" hidden="1" outlineLevel="1" x14ac:dyDescent="0.25">
      <c r="A86" s="26" t="s">
        <v>4</v>
      </c>
      <c r="B86" s="125" t="s">
        <v>115</v>
      </c>
      <c r="C86" t="str">
        <f>IF(A86="Yes","It appears that you meet criteria 1 of Credit 3.4 - Plese provide copies of supplier certifications",IF(A86="No","Non compliant - see criteria at Audit Guide Credit 3.4"," "))</f>
        <v xml:space="preserve"> </v>
      </c>
      <c r="D86" s="2">
        <f t="shared" ref="D86:D90" si="5">IF(A86="Yes",1,0)</f>
        <v>0</v>
      </c>
      <c r="G86" s="2"/>
    </row>
    <row r="87" spans="1:7" hidden="1" outlineLevel="1" x14ac:dyDescent="0.25">
      <c r="A87" s="123"/>
      <c r="B87" s="124" t="s">
        <v>2</v>
      </c>
      <c r="G87" s="2"/>
    </row>
    <row r="88" spans="1:7" hidden="1" outlineLevel="1" x14ac:dyDescent="0.25">
      <c r="A88" s="26" t="s">
        <v>4</v>
      </c>
      <c r="B88" t="s">
        <v>116</v>
      </c>
      <c r="C88" t="str">
        <f>IF(A88="Yes","It appears that you meet criteria 1 of Credit 3.4 - Plese provide copies of supplier certifications",IF(A88="No","Non compliant - see criteria at Audit Guide Credit 3.4"," "))</f>
        <v xml:space="preserve"> </v>
      </c>
      <c r="D88" s="2">
        <f t="shared" si="5"/>
        <v>0</v>
      </c>
      <c r="G88" s="2"/>
    </row>
    <row r="89" spans="1:7" hidden="1" outlineLevel="1" x14ac:dyDescent="0.25">
      <c r="A89" s="123"/>
      <c r="B89" s="1" t="s">
        <v>2</v>
      </c>
      <c r="G89" s="2"/>
    </row>
    <row r="90" spans="1:7" hidden="1" outlineLevel="1" x14ac:dyDescent="0.25">
      <c r="A90" s="26" t="s">
        <v>4</v>
      </c>
      <c r="B90" t="s">
        <v>117</v>
      </c>
      <c r="C90" t="str">
        <f>IF(A90="Yes","It appears that you meet criteria 1 of Credit 3.4 - Plese provide copies of supplier certifications",IF(A90="No","Non compliant - see criteria at Audit Guide Credit 3.4"," "))</f>
        <v xml:space="preserve"> </v>
      </c>
      <c r="D90" s="2">
        <f t="shared" si="5"/>
        <v>0</v>
      </c>
      <c r="G90" s="2"/>
    </row>
    <row r="91" spans="1:7" hidden="1" outlineLevel="1" x14ac:dyDescent="0.25">
      <c r="A91" s="2"/>
      <c r="B91" s="1" t="s">
        <v>2</v>
      </c>
      <c r="G91" s="2" t="str">
        <f t="shared" si="4"/>
        <v xml:space="preserve"> </v>
      </c>
    </row>
    <row r="92" spans="1:7" hidden="1" outlineLevel="1" x14ac:dyDescent="0.25">
      <c r="A92" s="26" t="s">
        <v>4</v>
      </c>
      <c r="B92" t="s">
        <v>66</v>
      </c>
      <c r="C92" t="str">
        <f>IF(A92="Yes","It appears that you meet criteria 2 of Credit 3.4 - Plese provide evidence of compliance with Credit 3.4",IF(A92="No","Non compliant - see criteria at Audit Guide Credit 3.4"," "))</f>
        <v xml:space="preserve"> </v>
      </c>
      <c r="D92" s="2">
        <f>IF(A92="Yes",1,0)</f>
        <v>0</v>
      </c>
      <c r="G92" s="2" t="str">
        <f t="shared" si="4"/>
        <v xml:space="preserve"> </v>
      </c>
    </row>
    <row r="93" spans="1:7" x14ac:dyDescent="0.25">
      <c r="A93" s="7"/>
      <c r="B93" s="54"/>
      <c r="C93" s="6"/>
      <c r="G93" s="2" t="str">
        <f t="shared" si="4"/>
        <v xml:space="preserve"> </v>
      </c>
    </row>
    <row r="94" spans="1:7" x14ac:dyDescent="0.25">
      <c r="A94" s="2"/>
      <c r="B94"/>
      <c r="G94" s="2" t="str">
        <f t="shared" si="4"/>
        <v xml:space="preserve"> </v>
      </c>
    </row>
    <row r="95" spans="1:7" s="12" customFormat="1" ht="23.25" customHeight="1" collapsed="1" x14ac:dyDescent="0.25">
      <c r="A95" s="18" t="str">
        <f>IF(D96=1,"OK",IF(SUM(E99:E127)=5,"OK"," "))</f>
        <v xml:space="preserve"> </v>
      </c>
      <c r="B95" s="107" t="s">
        <v>23</v>
      </c>
      <c r="C95" s="108"/>
      <c r="D95" s="2"/>
      <c r="F95" s="12">
        <f>IF(A95="OK",1,0)</f>
        <v>0</v>
      </c>
      <c r="G95" s="2" t="str">
        <f t="shared" si="4"/>
        <v xml:space="preserve"> </v>
      </c>
    </row>
    <row r="96" spans="1:7" hidden="1" outlineLevel="1" x14ac:dyDescent="0.25">
      <c r="A96" s="26" t="s">
        <v>4</v>
      </c>
      <c r="B96" s="105" t="s">
        <v>40</v>
      </c>
      <c r="C96" s="105" t="str">
        <f>IF(A96="Yes","To enact the grace period you need to show evidence that you have reached out to your steel suppliers for the required evidence on the prescribed form",IF(A96="No","Refer below if grace period not invoked and respond to: 4.1a/4.1b/4.1c/4.1d","-"))</f>
        <v>-</v>
      </c>
      <c r="D96" s="2" t="str">
        <f>IF(A96="Yes",1," ")</f>
        <v xml:space="preserve"> </v>
      </c>
      <c r="G96" s="2" t="str">
        <f t="shared" si="4"/>
        <v xml:space="preserve"> </v>
      </c>
    </row>
    <row r="97" spans="1:7" hidden="1" outlineLevel="1" x14ac:dyDescent="0.25">
      <c r="A97" s="27"/>
      <c r="B97" s="109" t="s">
        <v>31</v>
      </c>
      <c r="C97" s="105"/>
      <c r="D97" s="2" t="str">
        <f>IF(A100="Yes",1,"-")</f>
        <v>-</v>
      </c>
      <c r="G97" s="2" t="str">
        <f t="shared" si="4"/>
        <v xml:space="preserve"> </v>
      </c>
    </row>
    <row r="98" spans="1:7" hidden="1" outlineLevel="1" x14ac:dyDescent="0.25">
      <c r="A98" s="27"/>
      <c r="B98"/>
      <c r="G98" s="2" t="str">
        <f t="shared" si="4"/>
        <v xml:space="preserve"> </v>
      </c>
    </row>
    <row r="99" spans="1:7" hidden="1" outlineLevel="1" x14ac:dyDescent="0.25">
      <c r="A99" s="19" t="str">
        <f>IF(E99&gt;0,"OK"," ")</f>
        <v xml:space="preserve"> </v>
      </c>
      <c r="B99" s="15" t="s">
        <v>50</v>
      </c>
      <c r="C99" s="4" t="s">
        <v>118</v>
      </c>
      <c r="E99" s="2">
        <f>IF(SUM(D100:D104)&gt;0,1,0)</f>
        <v>0</v>
      </c>
      <c r="G99" s="2" t="str">
        <f t="shared" si="4"/>
        <v xml:space="preserve"> </v>
      </c>
    </row>
    <row r="100" spans="1:7" hidden="1" outlineLevel="1" x14ac:dyDescent="0.25">
      <c r="A100" s="26" t="s">
        <v>4</v>
      </c>
      <c r="B100" t="s">
        <v>24</v>
      </c>
      <c r="C100" t="str">
        <f>IF(A100="Yes","You appear to met the criteria for a pass - please provide evidence of supplier certifications and % purchases from those suppliers compared to total",IF(A100="No","Refer below","-"))</f>
        <v>-</v>
      </c>
      <c r="D100" s="2" t="str">
        <f>IF(A100="Yes",1,"-")</f>
        <v>-</v>
      </c>
      <c r="G100" s="2" t="str">
        <f t="shared" si="4"/>
        <v xml:space="preserve"> </v>
      </c>
    </row>
    <row r="101" spans="1:7" hidden="1" outlineLevel="1" x14ac:dyDescent="0.25">
      <c r="A101" s="2"/>
      <c r="B101" s="1" t="s">
        <v>2</v>
      </c>
      <c r="G101" s="2" t="str">
        <f t="shared" si="4"/>
        <v xml:space="preserve"> </v>
      </c>
    </row>
    <row r="102" spans="1:7" hidden="1" outlineLevel="1" x14ac:dyDescent="0.25">
      <c r="A102" s="26" t="s">
        <v>4</v>
      </c>
      <c r="B102" t="s">
        <v>30</v>
      </c>
      <c r="C102" t="str">
        <f>IF(A102="Yes","Provide evidence of %ge and EPDs compliant with EN15804",IF(A102="No","Refer below","-"))</f>
        <v>-</v>
      </c>
      <c r="D102" s="2" t="str">
        <f t="shared" ref="D102:D130" si="6">IF(A102="Yes",1,"-")</f>
        <v>-</v>
      </c>
      <c r="G102" s="2" t="str">
        <f t="shared" si="4"/>
        <v xml:space="preserve"> </v>
      </c>
    </row>
    <row r="103" spans="1:7" hidden="1" outlineLevel="1" x14ac:dyDescent="0.25">
      <c r="A103" s="2"/>
      <c r="B103" s="1" t="s">
        <v>2</v>
      </c>
      <c r="G103" s="2" t="str">
        <f t="shared" si="4"/>
        <v xml:space="preserve"> </v>
      </c>
    </row>
    <row r="104" spans="1:7" hidden="1" outlineLevel="1" x14ac:dyDescent="0.25">
      <c r="A104" s="26" t="s">
        <v>4</v>
      </c>
      <c r="B104" t="s">
        <v>27</v>
      </c>
      <c r="C104" t="str">
        <f>IF(A104="Yes","You appear to meet the criteria for pass - please provide evidence of compliance with the requirements - See Audit Guide",IF(A104="No","If response is 'no' to all options under Credit 4.1a - Non Compliant - refer to Audit Guide","-"))</f>
        <v>-</v>
      </c>
      <c r="D104" s="2" t="str">
        <f t="shared" si="6"/>
        <v>-</v>
      </c>
      <c r="G104" s="2" t="str">
        <f t="shared" si="4"/>
        <v xml:space="preserve"> </v>
      </c>
    </row>
    <row r="105" spans="1:7" hidden="1" outlineLevel="1" x14ac:dyDescent="0.25">
      <c r="A105" s="106"/>
      <c r="B105"/>
      <c r="G105" s="2"/>
    </row>
    <row r="106" spans="1:7" hidden="1" outlineLevel="1" x14ac:dyDescent="0.25">
      <c r="A106" s="21" t="str">
        <f>IF(E106&gt;0,"OK"," ")</f>
        <v xml:space="preserve"> </v>
      </c>
      <c r="B106" s="15" t="s">
        <v>29</v>
      </c>
      <c r="C106" s="4"/>
      <c r="E106" s="2">
        <f>IF(SUM(D107:D109)&gt;0,1,0)</f>
        <v>0</v>
      </c>
      <c r="G106" s="2" t="str">
        <f t="shared" si="4"/>
        <v xml:space="preserve"> </v>
      </c>
    </row>
    <row r="107" spans="1:7" hidden="1" outlineLevel="1" x14ac:dyDescent="0.25">
      <c r="A107" s="26" t="s">
        <v>4</v>
      </c>
      <c r="B107" t="s">
        <v>25</v>
      </c>
      <c r="C107" t="str">
        <f>IF(A107="Yes","You appear to met the criteria for a pass - please provide evidence of supplier certifications and % purchases from those suppliers compared to total",IF(A107="No","Refer below","-"))</f>
        <v>-</v>
      </c>
      <c r="D107" s="2" t="str">
        <f t="shared" si="6"/>
        <v>-</v>
      </c>
      <c r="G107" s="2" t="str">
        <f t="shared" si="4"/>
        <v xml:space="preserve"> </v>
      </c>
    </row>
    <row r="108" spans="1:7" hidden="1" outlineLevel="1" x14ac:dyDescent="0.25">
      <c r="A108" s="2"/>
      <c r="B108" s="1" t="s">
        <v>2</v>
      </c>
      <c r="D108" s="2" t="str">
        <f t="shared" si="6"/>
        <v>-</v>
      </c>
      <c r="G108" s="2" t="str">
        <f t="shared" si="4"/>
        <v xml:space="preserve"> </v>
      </c>
    </row>
    <row r="109" spans="1:7" hidden="1" outlineLevel="1" x14ac:dyDescent="0.25">
      <c r="A109" s="26" t="s">
        <v>4</v>
      </c>
      <c r="B109" s="6" t="s">
        <v>26</v>
      </c>
      <c r="C109" s="6" t="str">
        <f>IF(A109="Yes","You appear to met the criteria for a pass - please provide evidence of supplier compliance as per Credit 4.1b in the Audit Guide", IF(A109="No","If 'no' to both options for Credit 4.1b - Non Compliant - refer to Audit guide","-"))</f>
        <v>-</v>
      </c>
      <c r="D109" s="2" t="str">
        <f t="shared" si="6"/>
        <v>-</v>
      </c>
      <c r="G109" s="2" t="str">
        <f t="shared" si="4"/>
        <v xml:space="preserve"> </v>
      </c>
    </row>
    <row r="110" spans="1:7" hidden="1" outlineLevel="1" x14ac:dyDescent="0.25">
      <c r="A110" s="27"/>
      <c r="B110"/>
      <c r="G110" s="2"/>
    </row>
    <row r="111" spans="1:7" hidden="1" outlineLevel="1" x14ac:dyDescent="0.25">
      <c r="A111" s="22" t="str">
        <f>IF(E111&gt;0,"OK"," ")</f>
        <v xml:space="preserve"> </v>
      </c>
      <c r="B111" s="1" t="s">
        <v>32</v>
      </c>
      <c r="E111" s="2">
        <f>IF(SUM(D112:D114)&gt;0,1,0)</f>
        <v>0</v>
      </c>
      <c r="G111" s="2" t="str">
        <f t="shared" si="4"/>
        <v xml:space="preserve"> </v>
      </c>
    </row>
    <row r="112" spans="1:7" hidden="1" outlineLevel="1" x14ac:dyDescent="0.25">
      <c r="A112" s="26" t="s">
        <v>4</v>
      </c>
      <c r="B112" t="s">
        <v>24</v>
      </c>
      <c r="C112" t="str">
        <f>IF(A112="Yes","You appear to met the criteria for a pass - please provide evidence of supplier certifications and % purchases from those suppliers compared to total",IF(A112="No","Refer below","-"))</f>
        <v>-</v>
      </c>
      <c r="D112" s="2" t="str">
        <f t="shared" si="6"/>
        <v>-</v>
      </c>
      <c r="G112" s="2" t="str">
        <f t="shared" si="4"/>
        <v xml:space="preserve"> </v>
      </c>
    </row>
    <row r="113" spans="1:7" hidden="1" outlineLevel="1" x14ac:dyDescent="0.25">
      <c r="A113" s="2"/>
      <c r="B113" s="1" t="s">
        <v>2</v>
      </c>
      <c r="D113" s="2" t="str">
        <f t="shared" si="6"/>
        <v>-</v>
      </c>
      <c r="G113" s="2" t="str">
        <f t="shared" si="4"/>
        <v xml:space="preserve"> </v>
      </c>
    </row>
    <row r="114" spans="1:7" hidden="1" outlineLevel="1" x14ac:dyDescent="0.25">
      <c r="A114" s="26" t="s">
        <v>4</v>
      </c>
      <c r="B114" s="6" t="s">
        <v>33</v>
      </c>
      <c r="C114" s="6" t="str">
        <f>IF(A114="Yes","You appear to met the criteria for a pass - please provide evidence of supplier certifications and % purchases from those suppliers compared to total",IF(A114="No","If 'no' to both options for Credit 4.1c - Non Compliant - refer to Audit Guide","-"))</f>
        <v>-</v>
      </c>
      <c r="D114" s="2" t="str">
        <f t="shared" si="6"/>
        <v>-</v>
      </c>
      <c r="G114" s="2" t="str">
        <f t="shared" si="4"/>
        <v xml:space="preserve"> </v>
      </c>
    </row>
    <row r="115" spans="1:7" hidden="1" outlineLevel="1" x14ac:dyDescent="0.25">
      <c r="A115" s="27"/>
      <c r="B115"/>
      <c r="G115" s="2"/>
    </row>
    <row r="116" spans="1:7" hidden="1" outlineLevel="1" x14ac:dyDescent="0.25">
      <c r="A116" s="22" t="str">
        <f>IF(E116&gt;0,"OK"," ")</f>
        <v xml:space="preserve"> </v>
      </c>
      <c r="B116" s="1" t="s">
        <v>34</v>
      </c>
      <c r="E116" s="2">
        <f>IF(SUM(D117:D121)&gt;0,1,0)</f>
        <v>0</v>
      </c>
      <c r="G116" s="2" t="str">
        <f t="shared" si="4"/>
        <v xml:space="preserve"> </v>
      </c>
    </row>
    <row r="117" spans="1:7" hidden="1" outlineLevel="1" x14ac:dyDescent="0.25">
      <c r="A117" s="26" t="s">
        <v>4</v>
      </c>
      <c r="B117" t="str">
        <f>B112</f>
        <v>The suppliers of 70% of our steel purchases have ASI or SSC RPP certification</v>
      </c>
      <c r="C117" t="str">
        <f>IF(A117="Yes","You appear to met the criteria for a pass - please provide evidence of supplier certifications and % purchases from those suppliers compared to total",IF(A117="No","Refer below","-"))</f>
        <v>-</v>
      </c>
      <c r="D117" s="2" t="str">
        <f t="shared" si="6"/>
        <v>-</v>
      </c>
      <c r="G117" s="2" t="str">
        <f t="shared" si="4"/>
        <v xml:space="preserve"> </v>
      </c>
    </row>
    <row r="118" spans="1:7" hidden="1" outlineLevel="1" x14ac:dyDescent="0.25">
      <c r="A118" s="2"/>
      <c r="B118" s="1" t="s">
        <v>2</v>
      </c>
      <c r="D118" s="2" t="str">
        <f t="shared" si="6"/>
        <v>-</v>
      </c>
      <c r="G118" s="2" t="str">
        <f t="shared" si="4"/>
        <v xml:space="preserve"> </v>
      </c>
    </row>
    <row r="119" spans="1:7" hidden="1" outlineLevel="1" x14ac:dyDescent="0.25">
      <c r="A119" s="26" t="s">
        <v>4</v>
      </c>
      <c r="B119" t="s">
        <v>35</v>
      </c>
      <c r="C119" t="str">
        <f>IF(A119="Yes","You appear to met the criteria for a pass - please provide evidence of supplier water use reductions and % purchases from those suppliers compared to total",IF(A119="No","Refer below","-"))</f>
        <v>-</v>
      </c>
      <c r="D119" s="2" t="str">
        <f t="shared" si="6"/>
        <v>-</v>
      </c>
      <c r="G119" s="2" t="str">
        <f t="shared" si="4"/>
        <v xml:space="preserve"> </v>
      </c>
    </row>
    <row r="120" spans="1:7" hidden="1" outlineLevel="1" x14ac:dyDescent="0.25">
      <c r="A120" s="2"/>
      <c r="B120" s="1" t="s">
        <v>2</v>
      </c>
      <c r="D120" s="2" t="str">
        <f t="shared" si="6"/>
        <v>-</v>
      </c>
      <c r="G120" s="2" t="str">
        <f t="shared" si="4"/>
        <v xml:space="preserve"> </v>
      </c>
    </row>
    <row r="121" spans="1:7" hidden="1" outlineLevel="1" x14ac:dyDescent="0.25">
      <c r="A121" s="26" t="s">
        <v>4</v>
      </c>
      <c r="B121" s="6" t="s">
        <v>36</v>
      </c>
      <c r="C121" s="6" t="str">
        <f>IF(A121="Yes","You appear to met the criteria for a pass - please provide evidence of supplier certifications and % purchases from those suppliers compared to total",IF(A121="No","If 'no' to all options for Credit 4.1d - Non Compliant - refer to Audit Guide","-"))</f>
        <v>-</v>
      </c>
      <c r="D121" s="2" t="str">
        <f t="shared" si="6"/>
        <v>-</v>
      </c>
      <c r="G121" s="2" t="str">
        <f t="shared" si="4"/>
        <v xml:space="preserve"> </v>
      </c>
    </row>
    <row r="122" spans="1:7" hidden="1" outlineLevel="1" x14ac:dyDescent="0.25">
      <c r="A122" s="27"/>
      <c r="B122"/>
      <c r="G122" s="2"/>
    </row>
    <row r="123" spans="1:7" hidden="1" outlineLevel="1" x14ac:dyDescent="0.25">
      <c r="A123" s="22" t="str">
        <f>IF(E123&gt;0,"OK"," ")</f>
        <v xml:space="preserve"> </v>
      </c>
      <c r="B123" s="1" t="s">
        <v>38</v>
      </c>
      <c r="E123" s="2">
        <f>IF(SUM(D124:D130)&gt;0,1,0)</f>
        <v>0</v>
      </c>
      <c r="G123" s="2" t="str">
        <f t="shared" si="4"/>
        <v xml:space="preserve"> </v>
      </c>
    </row>
    <row r="124" spans="1:7" hidden="1" outlineLevel="1" x14ac:dyDescent="0.25">
      <c r="A124" s="26" t="s">
        <v>4</v>
      </c>
      <c r="B124" t="s">
        <v>42</v>
      </c>
      <c r="C124" t="str">
        <f>IF(A124="Yes","Congratulations you have everything required to pass Credit 4.1e -  you will need a copy of your certification as evidence",IF(A10="No","Refer below","-"))</f>
        <v>-</v>
      </c>
      <c r="D124" s="2" t="str">
        <f t="shared" si="6"/>
        <v>-</v>
      </c>
      <c r="G124" s="2" t="str">
        <f t="shared" si="4"/>
        <v xml:space="preserve"> </v>
      </c>
    </row>
    <row r="125" spans="1:7" hidden="1" outlineLevel="1" x14ac:dyDescent="0.25">
      <c r="A125" s="2"/>
      <c r="B125" s="1" t="s">
        <v>2</v>
      </c>
      <c r="D125" s="2" t="str">
        <f t="shared" si="6"/>
        <v>-</v>
      </c>
      <c r="G125" s="2" t="str">
        <f t="shared" si="4"/>
        <v xml:space="preserve"> </v>
      </c>
    </row>
    <row r="126" spans="1:7" hidden="1" outlineLevel="1" x14ac:dyDescent="0.25">
      <c r="A126" s="26" t="s">
        <v>4</v>
      </c>
      <c r="B126" t="s">
        <v>39</v>
      </c>
      <c r="C126" t="str">
        <f>IF(A126="Yes","Congratulations you have everything required to pass Credit 4.1e -  you will need a copy of your certification as evidence",IF(A10="No","Refer below","-"))</f>
        <v>-</v>
      </c>
      <c r="D126" s="2" t="str">
        <f t="shared" si="6"/>
        <v>-</v>
      </c>
      <c r="G126" s="2" t="str">
        <f t="shared" si="4"/>
        <v xml:space="preserve"> </v>
      </c>
    </row>
    <row r="127" spans="1:7" hidden="1" outlineLevel="1" x14ac:dyDescent="0.25">
      <c r="A127" s="2"/>
      <c r="B127" s="1" t="s">
        <v>2</v>
      </c>
      <c r="D127" s="2" t="str">
        <f t="shared" si="6"/>
        <v>-</v>
      </c>
      <c r="G127" s="2" t="str">
        <f t="shared" si="4"/>
        <v xml:space="preserve"> </v>
      </c>
    </row>
    <row r="128" spans="1:7" hidden="1" outlineLevel="1" x14ac:dyDescent="0.25">
      <c r="A128" s="26" t="s">
        <v>4</v>
      </c>
      <c r="B128" t="s">
        <v>41</v>
      </c>
      <c r="C128" t="str">
        <f>IF(A128="Yes","Congratulations you have everything required to pass Credit 4.1e -  you will need a copy of your certification as evidence",IF(A10="No","Refer below","-"))</f>
        <v>-</v>
      </c>
      <c r="D128" s="2" t="str">
        <f t="shared" si="6"/>
        <v>-</v>
      </c>
      <c r="G128" s="2" t="str">
        <f t="shared" si="4"/>
        <v xml:space="preserve"> </v>
      </c>
    </row>
    <row r="129" spans="1:7" hidden="1" outlineLevel="1" x14ac:dyDescent="0.25">
      <c r="A129" s="2"/>
      <c r="B129" s="1" t="s">
        <v>2</v>
      </c>
      <c r="D129" s="2" t="str">
        <f t="shared" si="6"/>
        <v>-</v>
      </c>
      <c r="G129" s="2" t="str">
        <f t="shared" si="4"/>
        <v xml:space="preserve"> </v>
      </c>
    </row>
    <row r="130" spans="1:7" hidden="1" outlineLevel="1" x14ac:dyDescent="0.25">
      <c r="A130" s="26" t="s">
        <v>4</v>
      </c>
      <c r="B130" t="s">
        <v>43</v>
      </c>
      <c r="C130" t="str">
        <f>IF(A130="Yes","You appear to met the criteria for a pass - please provide evidence of supplier certifications and % purchases from those suppliers compared to total",IF(A130="No","If 'no' to all options for Credit 4.1e - Non Compliant - refer to Audit Guide","-"))</f>
        <v>-</v>
      </c>
      <c r="D130" s="2" t="str">
        <f t="shared" si="6"/>
        <v>-</v>
      </c>
      <c r="G130" s="2" t="str">
        <f t="shared" si="4"/>
        <v xml:space="preserve"> </v>
      </c>
    </row>
    <row r="131" spans="1:7" x14ac:dyDescent="0.25">
      <c r="A131" s="7"/>
      <c r="B131" s="6"/>
      <c r="C131" s="6"/>
      <c r="G131" s="2" t="str">
        <f t="shared" si="4"/>
        <v xml:space="preserve"> </v>
      </c>
    </row>
    <row r="132" spans="1:7" x14ac:dyDescent="0.25">
      <c r="A132" s="2"/>
      <c r="B132"/>
      <c r="G132" s="2" t="str">
        <f t="shared" si="4"/>
        <v xml:space="preserve"> </v>
      </c>
    </row>
    <row r="133" spans="1:7" s="12" customFormat="1" ht="23.25" customHeight="1" collapsed="1" x14ac:dyDescent="0.25">
      <c r="A133" s="20" t="str">
        <f>IF(A134="Yes","OK"," ")</f>
        <v xml:space="preserve"> </v>
      </c>
      <c r="B133" s="10" t="s">
        <v>72</v>
      </c>
      <c r="D133" s="11"/>
      <c r="F133" s="12">
        <f>IF(A133="OK",1,0)</f>
        <v>0</v>
      </c>
      <c r="G133" s="2" t="str">
        <f t="shared" si="4"/>
        <v xml:space="preserve"> </v>
      </c>
    </row>
    <row r="134" spans="1:7" hidden="1" outlineLevel="1" x14ac:dyDescent="0.25">
      <c r="A134" s="26" t="s">
        <v>4</v>
      </c>
      <c r="B134" t="s">
        <v>73</v>
      </c>
      <c r="C134" t="str">
        <f>IF(A134="Yes","It appears that you meet the criteria for Credit 4.2 - Please submit evidence using the mandatory 'Carbon Emmisions Reduction Disclosure' template",IF(A134="No","Non Compliant - refer to Audit Guide Credit 4.2 criteria"," "))</f>
        <v xml:space="preserve"> </v>
      </c>
      <c r="G134" s="2" t="str">
        <f t="shared" si="4"/>
        <v xml:space="preserve"> </v>
      </c>
    </row>
    <row r="135" spans="1:7" x14ac:dyDescent="0.25">
      <c r="A135" s="61"/>
      <c r="B135" s="60"/>
      <c r="C135" s="60"/>
      <c r="G135" s="2" t="str">
        <f t="shared" si="4"/>
        <v xml:space="preserve"> </v>
      </c>
    </row>
    <row r="136" spans="1:7" x14ac:dyDescent="0.25">
      <c r="A136" s="2"/>
      <c r="B136"/>
      <c r="G136" s="2" t="str">
        <f t="shared" si="4"/>
        <v xml:space="preserve"> </v>
      </c>
    </row>
    <row r="137" spans="1:7" s="12" customFormat="1" ht="23.25" customHeight="1" collapsed="1" x14ac:dyDescent="0.25">
      <c r="A137" s="20" t="str">
        <f>IF(D138+D140=2,"OK","")</f>
        <v/>
      </c>
      <c r="B137" s="10" t="s">
        <v>61</v>
      </c>
      <c r="E137" s="12">
        <f>IF(A137="OK",1,0)</f>
        <v>0</v>
      </c>
      <c r="F137" s="12">
        <f>IF(A137="OK",1,0)</f>
        <v>0</v>
      </c>
      <c r="G137" s="2" t="str">
        <f t="shared" si="4"/>
        <v xml:space="preserve"> </v>
      </c>
    </row>
    <row r="138" spans="1:7" hidden="1" outlineLevel="1" x14ac:dyDescent="0.25">
      <c r="A138" s="26" t="s">
        <v>4</v>
      </c>
      <c r="B138" t="s">
        <v>68</v>
      </c>
      <c r="C138" t="str">
        <f>IF(A138="Yes","It appears that you meet criteria 1 of Credit 5.1 - Plese provide documented evidence",IF(A138="No","Non compliant - see criteria at Audit Guide Credit 5.1"," "))</f>
        <v xml:space="preserve"> </v>
      </c>
      <c r="D138" s="2">
        <f>IF(A138="Yes",1,0)</f>
        <v>0</v>
      </c>
      <c r="G138" s="2" t="str">
        <f t="shared" si="4"/>
        <v xml:space="preserve"> </v>
      </c>
    </row>
    <row r="139" spans="1:7" hidden="1" outlineLevel="1" x14ac:dyDescent="0.25">
      <c r="A139" s="2"/>
      <c r="B139" s="1" t="s">
        <v>64</v>
      </c>
      <c r="C139" t="str">
        <f t="shared" ref="C139" si="7">IF(A139="Yes","It appears that you meet criteria 1 of Credit 5.1 - Plese provide copies of supplier certifications",IF(A139="No","Non compliant - see criteria at Audit Guide Credit 5.1"," "))</f>
        <v xml:space="preserve"> </v>
      </c>
      <c r="G139" s="2" t="str">
        <f t="shared" si="4"/>
        <v xml:space="preserve"> </v>
      </c>
    </row>
    <row r="140" spans="1:7" hidden="1" outlineLevel="1" x14ac:dyDescent="0.25">
      <c r="A140" s="26" t="s">
        <v>4</v>
      </c>
      <c r="B140" t="s">
        <v>67</v>
      </c>
      <c r="C140" t="str">
        <f>IF(A140="Yes","It appears that you meet criteria 2 of Credit 5.1 - Please provide ducumented evidences",IF(A140="No","Non compliant - see criteria at Audit Guide Credit 5.1"," "))</f>
        <v xml:space="preserve"> </v>
      </c>
      <c r="D140" s="2">
        <f t="shared" ref="D140" si="8">IF(A140="Yes",1,0)</f>
        <v>0</v>
      </c>
      <c r="G140" s="2" t="str">
        <f t="shared" si="4"/>
        <v xml:space="preserve"> </v>
      </c>
    </row>
    <row r="141" spans="1:7" x14ac:dyDescent="0.25">
      <c r="A141" s="7"/>
      <c r="B141" s="6"/>
      <c r="C141" s="6"/>
      <c r="G141" s="2" t="str">
        <f t="shared" si="4"/>
        <v xml:space="preserve"> </v>
      </c>
    </row>
    <row r="142" spans="1:7" ht="15.75" thickBot="1" x14ac:dyDescent="0.3">
      <c r="F142" s="62">
        <f>SUM(F8:F141)</f>
        <v>0</v>
      </c>
    </row>
    <row r="144" spans="1:7" x14ac:dyDescent="0.25">
      <c r="A144" t="s">
        <v>101</v>
      </c>
    </row>
  </sheetData>
  <sheetProtection algorithmName="SHA-512" hashValue="VybcBd6p0zgx2OinkPC6maI0jVcZ1GsCPNZkePU+ls8dQ5JN9KCQ6TE1Yg2liej7Sf+I+ZuPm2LXZvn5iFsp3Q==" saltValue="9U67T09uCr5hEdSpFjBvFQ==" spinCount="100000" sheet="1" formatRows="0" selectLockedCells="1"/>
  <conditionalFormatting sqref="A12">
    <cfRule type="containsText" dxfId="53" priority="52" operator="containsText" text="Yes">
      <formula>NOT(ISERROR(SEARCH("Yes",A12)))</formula>
    </cfRule>
  </conditionalFormatting>
  <conditionalFormatting sqref="A15">
    <cfRule type="containsText" dxfId="52" priority="23" operator="containsText" text="OK">
      <formula>NOT(ISERROR(SEARCH("OK",A15)))</formula>
    </cfRule>
  </conditionalFormatting>
  <conditionalFormatting sqref="A16">
    <cfRule type="containsText" dxfId="51" priority="51" operator="containsText" text="Yes">
      <formula>NOT(ISERROR(SEARCH("Yes",A16)))</formula>
    </cfRule>
  </conditionalFormatting>
  <conditionalFormatting sqref="A18:A19">
    <cfRule type="containsText" dxfId="50" priority="50" operator="containsText" text="Yes">
      <formula>NOT(ISERROR(SEARCH("Yes",A18)))</formula>
    </cfRule>
  </conditionalFormatting>
  <conditionalFormatting sqref="A22">
    <cfRule type="containsText" dxfId="49" priority="22" operator="containsText" text="OK">
      <formula>NOT(ISERROR(SEARCH("OK",A22)))</formula>
    </cfRule>
  </conditionalFormatting>
  <conditionalFormatting sqref="A23">
    <cfRule type="containsText" dxfId="48" priority="49" operator="containsText" text="Yes">
      <formula>NOT(ISERROR(SEARCH("Yes",A23)))</formula>
    </cfRule>
  </conditionalFormatting>
  <conditionalFormatting sqref="A25">
    <cfRule type="containsText" dxfId="47" priority="48" operator="containsText" text="Yes">
      <formula>NOT(ISERROR(SEARCH("Yes",A25)))</formula>
    </cfRule>
  </conditionalFormatting>
  <conditionalFormatting sqref="A27">
    <cfRule type="containsText" dxfId="46" priority="47" operator="containsText" text="Yes">
      <formula>NOT(ISERROR(SEARCH("Yes",A27)))</formula>
    </cfRule>
  </conditionalFormatting>
  <conditionalFormatting sqref="A29">
    <cfRule type="containsText" dxfId="45" priority="46" operator="containsText" text="Yes">
      <formula>NOT(ISERROR(SEARCH("Yes",A29)))</formula>
    </cfRule>
  </conditionalFormatting>
  <conditionalFormatting sqref="A32">
    <cfRule type="containsText" dxfId="44" priority="18" operator="containsText" text="OK">
      <formula>NOT(ISERROR(SEARCH("OK",A32)))</formula>
    </cfRule>
  </conditionalFormatting>
  <conditionalFormatting sqref="A33">
    <cfRule type="containsText" dxfId="43" priority="41" operator="containsText" text="Yes">
      <formula>NOT(ISERROR(SEARCH("Yes",A33)))</formula>
    </cfRule>
  </conditionalFormatting>
  <conditionalFormatting sqref="A36">
    <cfRule type="containsText" dxfId="42" priority="17" operator="containsText" text="OK">
      <formula>NOT(ISERROR(SEARCH("OK",A36)))</formula>
    </cfRule>
  </conditionalFormatting>
  <conditionalFormatting sqref="A37">
    <cfRule type="containsText" dxfId="41" priority="45" operator="containsText" text="Yes">
      <formula>NOT(ISERROR(SEARCH("Yes",A37)))</formula>
    </cfRule>
  </conditionalFormatting>
  <conditionalFormatting sqref="A39">
    <cfRule type="containsText" dxfId="40" priority="44" operator="containsText" text="Yes">
      <formula>NOT(ISERROR(SEARCH("Yes",A39)))</formula>
    </cfRule>
  </conditionalFormatting>
  <conditionalFormatting sqref="A41">
    <cfRule type="containsText" dxfId="39" priority="43" operator="containsText" text="Yes">
      <formula>NOT(ISERROR(SEARCH("Yes",A41)))</formula>
    </cfRule>
  </conditionalFormatting>
  <conditionalFormatting sqref="A43">
    <cfRule type="containsText" dxfId="38" priority="42" operator="containsText" text="Yes">
      <formula>NOT(ISERROR(SEARCH("Yes",A43)))</formula>
    </cfRule>
  </conditionalFormatting>
  <conditionalFormatting sqref="A46:A47">
    <cfRule type="containsText" dxfId="37" priority="12" operator="containsText" text="OK">
      <formula>NOT(ISERROR(SEARCH("OK",A46)))</formula>
    </cfRule>
  </conditionalFormatting>
  <conditionalFormatting sqref="A48 A50 A52:A56">
    <cfRule type="containsText" dxfId="36" priority="13" operator="containsText" text="Yes">
      <formula>NOT(ISERROR(SEARCH("Yes",A48)))</formula>
    </cfRule>
  </conditionalFormatting>
  <conditionalFormatting sqref="A60">
    <cfRule type="containsText" dxfId="35" priority="11" operator="containsText" text="Yes">
      <formula>NOT(ISERROR(SEARCH("Yes",A60)))</formula>
    </cfRule>
  </conditionalFormatting>
  <conditionalFormatting sqref="A63">
    <cfRule type="containsText" dxfId="34" priority="14" operator="containsText" text="OK">
      <formula>NOT(ISERROR(SEARCH("OK",A63)))</formula>
    </cfRule>
  </conditionalFormatting>
  <conditionalFormatting sqref="A64">
    <cfRule type="containsText" dxfId="33" priority="16" operator="containsText" text="Yes">
      <formula>NOT(ISERROR(SEARCH("Yes",A64)))</formula>
    </cfRule>
  </conditionalFormatting>
  <conditionalFormatting sqref="A66">
    <cfRule type="containsText" dxfId="32" priority="15" operator="containsText" text="Yes">
      <formula>NOT(ISERROR(SEARCH("Yes",A66)))</formula>
    </cfRule>
  </conditionalFormatting>
  <conditionalFormatting sqref="A69">
    <cfRule type="containsText" dxfId="31" priority="19" operator="containsText" text="OK">
      <formula>NOT(ISERROR(SEARCH("OK",A69)))</formula>
    </cfRule>
  </conditionalFormatting>
  <conditionalFormatting sqref="A70">
    <cfRule type="containsText" dxfId="30" priority="40" operator="containsText" text="Yes">
      <formula>NOT(ISERROR(SEARCH("Yes",A70)))</formula>
    </cfRule>
  </conditionalFormatting>
  <conditionalFormatting sqref="A72">
    <cfRule type="containsText" dxfId="29" priority="39" operator="containsText" text="Yes">
      <formula>NOT(ISERROR(SEARCH("Yes",A72)))</formula>
    </cfRule>
  </conditionalFormatting>
  <conditionalFormatting sqref="A74">
    <cfRule type="containsText" dxfId="28" priority="38" operator="containsText" text="Yes">
      <formula>NOT(ISERROR(SEARCH("Yes",A74)))</formula>
    </cfRule>
  </conditionalFormatting>
  <conditionalFormatting sqref="A76">
    <cfRule type="containsText" dxfId="27" priority="37" operator="containsText" text="Yes">
      <formula>NOT(ISERROR(SEARCH("Yes",A76)))</formula>
    </cfRule>
  </conditionalFormatting>
  <conditionalFormatting sqref="A83">
    <cfRule type="containsText" dxfId="26" priority="5" operator="containsText" text="OK">
      <formula>NOT(ISERROR(SEARCH("OK",A83)))</formula>
    </cfRule>
  </conditionalFormatting>
  <conditionalFormatting sqref="A84:A90">
    <cfRule type="containsText" dxfId="25" priority="6" operator="containsText" text="Yes">
      <formula>NOT(ISERROR(SEARCH("Yes",A84)))</formula>
    </cfRule>
  </conditionalFormatting>
  <conditionalFormatting sqref="A92">
    <cfRule type="containsText" dxfId="24" priority="7" operator="containsText" text="Yes">
      <formula>NOT(ISERROR(SEARCH("Yes",A92)))</formula>
    </cfRule>
  </conditionalFormatting>
  <conditionalFormatting sqref="A95">
    <cfRule type="containsText" dxfId="23" priority="20" operator="containsText" text="OK">
      <formula>NOT(ISERROR(SEARCH("OK",A95)))</formula>
    </cfRule>
  </conditionalFormatting>
  <conditionalFormatting sqref="A96:A102">
    <cfRule type="containsText" dxfId="22" priority="36" operator="containsText" text="Yes">
      <formula>NOT(ISERROR(SEARCH("Yes",A96)))</formula>
    </cfRule>
  </conditionalFormatting>
  <conditionalFormatting sqref="A99 A106 A111 A116 A123">
    <cfRule type="containsText" dxfId="21" priority="21" operator="containsText" text="OK">
      <formula>NOT(ISERROR(SEARCH("OK",A99)))</formula>
    </cfRule>
  </conditionalFormatting>
  <conditionalFormatting sqref="A104:A105">
    <cfRule type="containsText" dxfId="20" priority="35" operator="containsText" text="Yes">
      <formula>NOT(ISERROR(SEARCH("Yes",A104)))</formula>
    </cfRule>
  </conditionalFormatting>
  <conditionalFormatting sqref="A107">
    <cfRule type="containsText" dxfId="19" priority="34" operator="containsText" text="Yes">
      <formula>NOT(ISERROR(SEARCH("Yes",A107)))</formula>
    </cfRule>
  </conditionalFormatting>
  <conditionalFormatting sqref="A109:A110">
    <cfRule type="containsText" dxfId="18" priority="33" operator="containsText" text="Yes">
      <formula>NOT(ISERROR(SEARCH("Yes",A109)))</formula>
    </cfRule>
  </conditionalFormatting>
  <conditionalFormatting sqref="A112">
    <cfRule type="containsText" dxfId="17" priority="32" operator="containsText" text="Yes">
      <formula>NOT(ISERROR(SEARCH("Yes",A112)))</formula>
    </cfRule>
  </conditionalFormatting>
  <conditionalFormatting sqref="A114:A115">
    <cfRule type="containsText" dxfId="16" priority="31" operator="containsText" text="Yes">
      <formula>NOT(ISERROR(SEARCH("Yes",A114)))</formula>
    </cfRule>
  </conditionalFormatting>
  <conditionalFormatting sqref="A117">
    <cfRule type="containsText" dxfId="15" priority="30" operator="containsText" text="Yes">
      <formula>NOT(ISERROR(SEARCH("Yes",A117)))</formula>
    </cfRule>
  </conditionalFormatting>
  <conditionalFormatting sqref="A119">
    <cfRule type="containsText" dxfId="14" priority="29" operator="containsText" text="Yes">
      <formula>NOT(ISERROR(SEARCH("Yes",A119)))</formula>
    </cfRule>
  </conditionalFormatting>
  <conditionalFormatting sqref="A121:A122">
    <cfRule type="containsText" dxfId="13" priority="28" operator="containsText" text="Yes">
      <formula>NOT(ISERROR(SEARCH("Yes",A121)))</formula>
    </cfRule>
  </conditionalFormatting>
  <conditionalFormatting sqref="A124">
    <cfRule type="containsText" dxfId="12" priority="26" operator="containsText" text="Yes">
      <formula>NOT(ISERROR(SEARCH("Yes",A124)))</formula>
    </cfRule>
  </conditionalFormatting>
  <conditionalFormatting sqref="A126 A128 A130">
    <cfRule type="containsText" dxfId="11" priority="27" operator="containsText" text="Yes">
      <formula>NOT(ISERROR(SEARCH("Yes",A126)))</formula>
    </cfRule>
  </conditionalFormatting>
  <conditionalFormatting sqref="A133">
    <cfRule type="containsText" dxfId="10" priority="1" operator="containsText" text="OK">
      <formula>NOT(ISERROR(SEARCH("OK",A133)))</formula>
    </cfRule>
  </conditionalFormatting>
  <conditionalFormatting sqref="A137">
    <cfRule type="containsText" dxfId="9" priority="2" operator="containsText" text="OK">
      <formula>NOT(ISERROR(SEARCH("OK",A137)))</formula>
    </cfRule>
  </conditionalFormatting>
  <conditionalFormatting sqref="A138">
    <cfRule type="containsText" dxfId="8" priority="4" operator="containsText" text="Yes">
      <formula>NOT(ISERROR(SEARCH("Yes",A138)))</formula>
    </cfRule>
  </conditionalFormatting>
  <conditionalFormatting sqref="A140">
    <cfRule type="containsText" dxfId="7" priority="3" operator="containsText" text="Yes">
      <formula>NOT(ISERROR(SEARCH("Yes",A140)))</formula>
    </cfRule>
  </conditionalFormatting>
  <conditionalFormatting sqref="A9:B9">
    <cfRule type="containsText" dxfId="6" priority="24" operator="containsText" text="OK">
      <formula>NOT(ISERROR(SEARCH("OK",A9)))</formula>
    </cfRule>
  </conditionalFormatting>
  <conditionalFormatting sqref="A10:B10">
    <cfRule type="containsText" dxfId="5" priority="53" operator="containsText" text="Yes">
      <formula>NOT(ISERROR(SEARCH("Yes",A10)))</formula>
    </cfRule>
  </conditionalFormatting>
  <conditionalFormatting sqref="A59:B59">
    <cfRule type="containsText" dxfId="4" priority="10" operator="containsText" text="OK">
      <formula>NOT(ISERROR(SEARCH("OK",A59)))</formula>
    </cfRule>
  </conditionalFormatting>
  <conditionalFormatting sqref="A79:B79">
    <cfRule type="containsText" dxfId="3" priority="8" operator="containsText" text="OK">
      <formula>NOT(ISERROR(SEARCH("OK",A79)))</formula>
    </cfRule>
    <cfRule type="containsText" dxfId="2" priority="9" operator="containsText" text="Yes">
      <formula>NOT(ISERROR(SEARCH("Yes",A79)))</formula>
    </cfRule>
  </conditionalFormatting>
  <conditionalFormatting sqref="D9">
    <cfRule type="cellIs" dxfId="1" priority="25" operator="greaterThan">
      <formula>0</formula>
    </cfRule>
  </conditionalFormatting>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DD8E2CCA-BE83-474D-9AAC-42ED1F93E111}">
          <x14:formula1>
            <xm:f>Lists!$A$3:$A$4</xm:f>
          </x14:formula1>
          <xm:sqref>A16 A10 A134 A140 A138 A92 A84:A90 A80 A60 A52:A56 A50 A48 A66 A64 A124 A130 A128 A126 A112 A114 A119 A117 A109 A102 A100 A96:A98 A104 A107 A12 A76 A74 A72 A70 A33 A43 A41 A39 A37 A29 A27 A25 A23 A18:A19 A121</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725BAE-BEC8-4858-BCD9-1AA9E66475DF}">
  <dimension ref="A2:A4"/>
  <sheetViews>
    <sheetView workbookViewId="0">
      <selection activeCell="A4" sqref="A4"/>
    </sheetView>
  </sheetViews>
  <sheetFormatPr defaultRowHeight="15" x14ac:dyDescent="0.25"/>
  <sheetData>
    <row r="2" spans="1:1" x14ac:dyDescent="0.25">
      <c r="A2" s="3" t="s">
        <v>4</v>
      </c>
    </row>
    <row r="3" spans="1:1" x14ac:dyDescent="0.25">
      <c r="A3" t="s">
        <v>0</v>
      </c>
    </row>
    <row r="4" spans="1:1" x14ac:dyDescent="0.25">
      <c r="A4" t="s">
        <v>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Dashboard</vt:lpstr>
      <vt:lpstr>RPP Level 1</vt:lpstr>
      <vt:lpstr>RPP Level 2b</vt:lpstr>
      <vt:lpstr>RPP Level 2a</vt:lpstr>
      <vt:lpstr>RPP Level 3</vt:lpstr>
      <vt:lpstr>Lists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Jeremy Sole</dc:creator>
  <cp:lastModifiedBy>Jeremy Sole</cp:lastModifiedBy>
  <dcterms:created xsi:type="dcterms:W3CDTF">2025-04-11T03:18:40Z</dcterms:created>
  <dcterms:modified xsi:type="dcterms:W3CDTF">2026-06-16T22:43:29Z</dcterms:modified>
</cp:coreProperties>
</file>