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psole-my.sharepoint.com/personal/jeremy_jpsole_nz/Documents/BPT/Clientelle/SSC/Audits/Audit App - Master Files/Form Templates/"/>
    </mc:Choice>
  </mc:AlternateContent>
  <xr:revisionPtr revIDLastSave="4" documentId="13_ncr:1_{C139AF9E-762D-4961-9521-CC0742BE9C19}" xr6:coauthVersionLast="47" xr6:coauthVersionMax="47" xr10:uidLastSave="{26D1DCB7-C124-447A-B98B-D942CA6A8127}"/>
  <bookViews>
    <workbookView xWindow="-28800" yWindow="-1560" windowWidth="29010" windowHeight="15345" activeTab="2" xr2:uid="{7CBC5BDC-5C63-4C5F-8B09-0A1BE53B1964}"/>
  </bookViews>
  <sheets>
    <sheet name="Suppliers 1 &amp; 2" sheetId="4" r:id="rId1"/>
    <sheet name="Suppliers 3 &amp; 4" sheetId="8" r:id="rId2"/>
    <sheet name="Suppliers 5 &amp; 6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9" l="1"/>
  <c r="D11" i="9"/>
  <c r="D44" i="8"/>
  <c r="D11" i="8"/>
  <c r="D49" i="4"/>
  <c r="C4" i="4"/>
  <c r="F65" i="9"/>
  <c r="F64" i="9"/>
  <c r="F63" i="9"/>
  <c r="F62" i="9"/>
  <c r="F61" i="9"/>
  <c r="G62" i="9" s="1"/>
  <c r="F59" i="9"/>
  <c r="F58" i="9"/>
  <c r="F57" i="9"/>
  <c r="G59" i="9" s="1"/>
  <c r="B57" i="9" s="1"/>
  <c r="G55" i="9"/>
  <c r="B55" i="9" s="1"/>
  <c r="F55" i="9"/>
  <c r="F53" i="9"/>
  <c r="F52" i="9"/>
  <c r="F51" i="9"/>
  <c r="F49" i="9"/>
  <c r="F48" i="9"/>
  <c r="G49" i="9" s="1"/>
  <c r="B48" i="9" s="1"/>
  <c r="F45" i="9"/>
  <c r="F44" i="9"/>
  <c r="F43" i="9"/>
  <c r="F42" i="9"/>
  <c r="G45" i="9" s="1"/>
  <c r="B42" i="9" s="1"/>
  <c r="B40" i="9"/>
  <c r="F32" i="9"/>
  <c r="F31" i="9"/>
  <c r="F30" i="9"/>
  <c r="F29" i="9"/>
  <c r="F28" i="9"/>
  <c r="F26" i="9"/>
  <c r="F25" i="9"/>
  <c r="F24" i="9"/>
  <c r="G26" i="9" s="1"/>
  <c r="B24" i="9" s="1"/>
  <c r="F22" i="9"/>
  <c r="F20" i="9"/>
  <c r="F19" i="9"/>
  <c r="F18" i="9"/>
  <c r="F16" i="9"/>
  <c r="F15" i="9"/>
  <c r="G16" i="9" s="1"/>
  <c r="B15" i="9" s="1"/>
  <c r="F12" i="9"/>
  <c r="F11" i="9"/>
  <c r="F10" i="9"/>
  <c r="F9" i="9"/>
  <c r="H4" i="9"/>
  <c r="F65" i="8"/>
  <c r="F64" i="8"/>
  <c r="F63" i="8"/>
  <c r="G65" i="8" s="1"/>
  <c r="F62" i="8"/>
  <c r="F61" i="8"/>
  <c r="F59" i="8"/>
  <c r="F58" i="8"/>
  <c r="F57" i="8"/>
  <c r="F55" i="8"/>
  <c r="G55" i="8" s="1"/>
  <c r="B55" i="8" s="1"/>
  <c r="F53" i="8"/>
  <c r="F52" i="8"/>
  <c r="F51" i="8"/>
  <c r="F49" i="8"/>
  <c r="F48" i="8"/>
  <c r="G49" i="8" s="1"/>
  <c r="B48" i="8" s="1"/>
  <c r="F45" i="8"/>
  <c r="F44" i="8"/>
  <c r="F43" i="8"/>
  <c r="F42" i="8"/>
  <c r="B40" i="8"/>
  <c r="F32" i="8"/>
  <c r="F31" i="8"/>
  <c r="F30" i="8"/>
  <c r="G32" i="8" s="1"/>
  <c r="F29" i="8"/>
  <c r="F28" i="8"/>
  <c r="G29" i="8" s="1"/>
  <c r="F26" i="8"/>
  <c r="F25" i="8"/>
  <c r="F24" i="8"/>
  <c r="F22" i="8"/>
  <c r="G22" i="8" s="1"/>
  <c r="B22" i="8" s="1"/>
  <c r="F20" i="8"/>
  <c r="F19" i="8"/>
  <c r="F18" i="8"/>
  <c r="G20" i="8" s="1"/>
  <c r="B18" i="8" s="1"/>
  <c r="F16" i="8"/>
  <c r="F15" i="8"/>
  <c r="G16" i="8" s="1"/>
  <c r="B15" i="8" s="1"/>
  <c r="F12" i="8"/>
  <c r="F11" i="8"/>
  <c r="F10" i="8"/>
  <c r="F9" i="8"/>
  <c r="H4" i="8"/>
  <c r="F50" i="4"/>
  <c r="F49" i="4"/>
  <c r="F48" i="4"/>
  <c r="F47" i="4"/>
  <c r="F15" i="4"/>
  <c r="F16" i="4"/>
  <c r="F17" i="4"/>
  <c r="F70" i="4"/>
  <c r="F69" i="4"/>
  <c r="F68" i="4"/>
  <c r="F67" i="4"/>
  <c r="F66" i="4"/>
  <c r="G67" i="4" s="1"/>
  <c r="F64" i="4"/>
  <c r="F63" i="4"/>
  <c r="F62" i="4"/>
  <c r="F60" i="4"/>
  <c r="G60" i="4" s="1"/>
  <c r="F58" i="4"/>
  <c r="F57" i="4"/>
  <c r="F56" i="4"/>
  <c r="F54" i="4"/>
  <c r="F53" i="4"/>
  <c r="F23" i="4"/>
  <c r="F20" i="4"/>
  <c r="H8" i="4"/>
  <c r="B45" i="4"/>
  <c r="H9" i="4" s="1"/>
  <c r="G65" i="9" l="1"/>
  <c r="B61" i="9" s="1"/>
  <c r="G53" i="9"/>
  <c r="B51" i="9" s="1"/>
  <c r="B66" i="9" s="1"/>
  <c r="B69" i="9" s="1"/>
  <c r="G32" i="9"/>
  <c r="G29" i="9"/>
  <c r="G22" i="9"/>
  <c r="B22" i="9" s="1"/>
  <c r="G20" i="9"/>
  <c r="B18" i="9" s="1"/>
  <c r="G12" i="9"/>
  <c r="B9" i="9" s="1"/>
  <c r="G59" i="8"/>
  <c r="B57" i="8" s="1"/>
  <c r="G53" i="8"/>
  <c r="B51" i="8" s="1"/>
  <c r="B28" i="8"/>
  <c r="G62" i="8"/>
  <c r="B61" i="8" s="1"/>
  <c r="B66" i="8"/>
  <c r="B69" i="8" s="1"/>
  <c r="G69" i="8" s="1"/>
  <c r="G12" i="8"/>
  <c r="B9" i="8" s="1"/>
  <c r="B33" i="8"/>
  <c r="G26" i="8"/>
  <c r="B24" i="8" s="1"/>
  <c r="G45" i="8"/>
  <c r="B42" i="8" s="1"/>
  <c r="G50" i="4"/>
  <c r="B47" i="4" s="1"/>
  <c r="G70" i="4"/>
  <c r="B66" i="4" s="1"/>
  <c r="G64" i="4"/>
  <c r="G58" i="4"/>
  <c r="G54" i="4"/>
  <c r="B28" i="9" l="1"/>
  <c r="B33" i="9" s="1"/>
  <c r="C69" i="9"/>
  <c r="G69" i="9"/>
  <c r="B36" i="8"/>
  <c r="G36" i="8" s="1"/>
  <c r="C69" i="8"/>
  <c r="B62" i="4"/>
  <c r="B60" i="4"/>
  <c r="B56" i="4"/>
  <c r="B53" i="4"/>
  <c r="F37" i="4"/>
  <c r="F36" i="4"/>
  <c r="F35" i="4"/>
  <c r="F34" i="4"/>
  <c r="F33" i="4"/>
  <c r="F31" i="4"/>
  <c r="F30" i="4"/>
  <c r="F29" i="4"/>
  <c r="G31" i="4" s="1"/>
  <c r="B29" i="4" s="1"/>
  <c r="F27" i="4"/>
  <c r="G27" i="4" s="1"/>
  <c r="B27" i="4" s="1"/>
  <c r="F25" i="4"/>
  <c r="F24" i="4"/>
  <c r="F21" i="4"/>
  <c r="G21" i="4"/>
  <c r="B20" i="4" s="1"/>
  <c r="F14" i="4"/>
  <c r="B36" i="9" l="1"/>
  <c r="C36" i="8"/>
  <c r="B71" i="4"/>
  <c r="B74" i="4" s="1"/>
  <c r="G74" i="4" s="1"/>
  <c r="G25" i="4"/>
  <c r="B23" i="4" s="1"/>
  <c r="G37" i="4"/>
  <c r="G34" i="4"/>
  <c r="B33" i="4" s="1"/>
  <c r="G17" i="4"/>
  <c r="B14" i="4" s="1"/>
  <c r="C36" i="9" l="1"/>
  <c r="G36" i="9"/>
  <c r="B38" i="4"/>
  <c r="B41" i="4" s="1"/>
  <c r="G41" i="4" s="1"/>
  <c r="C74" i="4"/>
  <c r="F4" i="4" l="1"/>
  <c r="C41" i="4"/>
  <c r="E4" i="4" l="1"/>
</calcChain>
</file>

<file path=xl/sharedStrings.xml><?xml version="1.0" encoding="utf-8"?>
<sst xmlns="http://schemas.openxmlformats.org/spreadsheetml/2006/main" count="284" uniqueCount="55">
  <si>
    <t>EN15804</t>
  </si>
  <si>
    <t>ISO14067:2018</t>
  </si>
  <si>
    <t>either</t>
  </si>
  <si>
    <t>or</t>
  </si>
  <si>
    <t>and</t>
  </si>
  <si>
    <t>ii Active Programme</t>
  </si>
  <si>
    <t>ISO 14001: Steelmaker</t>
  </si>
  <si>
    <t>Evidence of recycle/reuse significant volumes</t>
  </si>
  <si>
    <t xml:space="preserve">i Credit 3.4 AND </t>
  </si>
  <si>
    <t>ii Responsible Sourcing Policy AND</t>
  </si>
  <si>
    <t>iii Code of conduct - ethical standards</t>
  </si>
  <si>
    <t>iii WSA Climate Action Plan</t>
  </si>
  <si>
    <t>Programme in place (or 14001)</t>
  </si>
  <si>
    <t>Responsible Steel Certification</t>
  </si>
  <si>
    <t>Yes</t>
  </si>
  <si>
    <t>A: EPD</t>
  </si>
  <si>
    <t>D: Water Use Reduction</t>
  </si>
  <si>
    <t>E: Responsible Sourcing</t>
  </si>
  <si>
    <t>No</t>
  </si>
  <si>
    <t>B: Decarbonisation</t>
  </si>
  <si>
    <t>C: Environmental Management</t>
  </si>
  <si>
    <t>Year on Year Reduction over 5 yrs</t>
  </si>
  <si>
    <t>SSC Level 2 or Level 3 Certified Supplier</t>
  </si>
  <si>
    <t>ASI Verified Mill/Supplier</t>
  </si>
  <si>
    <t>EcoChoice Aotearoa (41-15 or 57-23)</t>
  </si>
  <si>
    <t>If above says "Not Compliant" - use list below to check off supplier attributes</t>
  </si>
  <si>
    <t>Select</t>
  </si>
  <si>
    <t>i Publically Disclosed Target</t>
  </si>
  <si>
    <t>3. Evidence can be a certificate or document from the supplier's website or a written confirmation or file with links.</t>
  </si>
  <si>
    <t>Supplier Compliance</t>
  </si>
  <si>
    <t>Total Supplies Accounted For:</t>
  </si>
  <si>
    <t>Complete an assessment for each mill until you have accounted for 70% of your steel purchases</t>
  </si>
  <si>
    <t>Credit 4.1 Compliance Check Sheet</t>
  </si>
  <si>
    <t>2. Much of the supporting evidence can be found on supplier websites - you can ask them for the balance of information</t>
  </si>
  <si>
    <t>1. This form is a guide for applicants - it does not constitute evidence for your audit submission</t>
  </si>
  <si>
    <t xml:space="preserve">NOTE: </t>
  </si>
  <si>
    <t xml:space="preserve"> </t>
  </si>
  <si>
    <t>Credit 4.1 Complaince Status:</t>
  </si>
  <si>
    <t>% of Total supplies from this supplier</t>
  </si>
  <si>
    <t xml:space="preserve"> Supplier One Name:</t>
  </si>
  <si>
    <t>Supplier Two Name</t>
  </si>
  <si>
    <t>Supplier Four Name</t>
  </si>
  <si>
    <t>Supplier Six Name</t>
  </si>
  <si>
    <t>SUPPLIER ONE</t>
  </si>
  <si>
    <t>SUPPLIER TWO</t>
  </si>
  <si>
    <t>SUPPLIER THREE</t>
  </si>
  <si>
    <t>SUPPLIER FOUR</t>
  </si>
  <si>
    <t>SUPPLIER FIVE</t>
  </si>
  <si>
    <t>SUPPLIER SIX</t>
  </si>
  <si>
    <r>
      <t>Responsible Steel</t>
    </r>
    <r>
      <rPr>
        <sz val="8"/>
        <color theme="1"/>
        <rFont val="Aptos Narrow"/>
        <family val="2"/>
        <scheme val="minor"/>
      </rPr>
      <t>TM</t>
    </r>
    <r>
      <rPr>
        <sz val="11"/>
        <color theme="1"/>
        <rFont val="Aptos Narrow"/>
        <family val="2"/>
        <scheme val="minor"/>
      </rPr>
      <t xml:space="preserve"> Mills</t>
    </r>
  </si>
  <si>
    <t>Supplier Certification</t>
  </si>
  <si>
    <t xml:space="preserve"> Supplier Three Name:</t>
  </si>
  <si>
    <t xml:space="preserve"> Supplier Five Name:</t>
  </si>
  <si>
    <t>Version:</t>
  </si>
  <si>
    <t>Eco Choice Aotearoa EC-41-25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</si>
</sst>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9" fontId="1" fillId="2" borderId="1" xfId="1" applyFont="1" applyFill="1" applyBorder="1" applyAlignment="1" applyProtection="1">
      <alignment horizontal="center"/>
      <protection locked="0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/>
    <xf numFmtId="0" fontId="1" fillId="0" borderId="0" xfId="0" applyFont="1"/>
    <xf numFmtId="0" fontId="1" fillId="0" borderId="0" xfId="0" applyFont="1" applyAlignment="1">
      <alignment horizontal="right"/>
    </xf>
    <xf numFmtId="9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left"/>
    </xf>
    <xf numFmtId="0" fontId="1" fillId="0" borderId="10" xfId="0" applyFont="1" applyBorder="1"/>
    <xf numFmtId="0" fontId="2" fillId="0" borderId="11" xfId="0" applyFon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2" xfId="0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14" xfId="0" applyFont="1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9" fontId="0" fillId="0" borderId="0" xfId="0" applyNumberFormat="1" applyAlignment="1">
      <alignment horizontal="center"/>
    </xf>
    <xf numFmtId="0" fontId="7" fillId="4" borderId="0" xfId="0" applyFont="1" applyFill="1" applyAlignment="1">
      <alignment horizontal="right"/>
    </xf>
    <xf numFmtId="14" fontId="7" fillId="4" borderId="0" xfId="0" applyNumberFormat="1" applyFont="1" applyFill="1"/>
    <xf numFmtId="0" fontId="4" fillId="3" borderId="7" xfId="0" applyFont="1" applyFill="1" applyBorder="1"/>
    <xf numFmtId="0" fontId="1" fillId="3" borderId="8" xfId="0" applyFont="1" applyFill="1" applyBorder="1" applyAlignment="1">
      <alignment horizontal="right"/>
    </xf>
    <xf numFmtId="0" fontId="0" fillId="3" borderId="8" xfId="0" applyFill="1" applyBorder="1"/>
    <xf numFmtId="0" fontId="0" fillId="3" borderId="17" xfId="0" applyFill="1" applyBorder="1"/>
    <xf numFmtId="0" fontId="0" fillId="0" borderId="18" xfId="0" applyBorder="1"/>
    <xf numFmtId="0" fontId="1" fillId="0" borderId="14" xfId="0" applyFont="1" applyBorder="1" applyAlignment="1">
      <alignment horizontal="right"/>
    </xf>
    <xf numFmtId="0" fontId="0" fillId="0" borderId="14" xfId="0" applyBorder="1"/>
    <xf numFmtId="0" fontId="1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8" xfId="0" applyBorder="1" applyAlignment="1">
      <alignment horizontal="center"/>
    </xf>
    <xf numFmtId="0" fontId="1" fillId="0" borderId="20" xfId="0" applyFont="1" applyBorder="1"/>
    <xf numFmtId="0" fontId="0" fillId="0" borderId="21" xfId="0" applyBorder="1"/>
    <xf numFmtId="0" fontId="1" fillId="0" borderId="14" xfId="0" applyFont="1" applyBorder="1" applyAlignment="1">
      <alignment horizontal="left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23" xfId="0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0" borderId="24" xfId="0" applyBorder="1"/>
    <xf numFmtId="0" fontId="0" fillId="3" borderId="25" xfId="0" applyFill="1" applyBorder="1" applyAlignment="1">
      <alignment horizontal="center"/>
    </xf>
    <xf numFmtId="0" fontId="0" fillId="3" borderId="25" xfId="0" applyFill="1" applyBorder="1"/>
    <xf numFmtId="0" fontId="0" fillId="3" borderId="26" xfId="0" applyFill="1" applyBorder="1"/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2">
    <cellStyle name="Normal" xfId="0" builtinId="0"/>
    <cellStyle name="Percent" xfId="1" builtinId="5"/>
  </cellStyles>
  <dxfs count="14"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theme="9" tint="-0.49998474074526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theme="9" tint="-0.49998474074526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theme="9" tint="-0.49998474074526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FE85E-475E-4EDF-BE5A-04EF4E9712CC}">
  <dimension ref="A1:N74"/>
  <sheetViews>
    <sheetView workbookViewId="0">
      <selection activeCell="E17" sqref="E17"/>
    </sheetView>
  </sheetViews>
  <sheetFormatPr defaultRowHeight="15" x14ac:dyDescent="0.25"/>
  <cols>
    <col min="1" max="1" width="32.28515625" customWidth="1"/>
    <col min="2" max="2" width="14.85546875" style="1" customWidth="1"/>
    <col min="3" max="3" width="7" customWidth="1"/>
    <col min="4" max="4" width="40.42578125" customWidth="1"/>
    <col min="5" max="5" width="13.140625" customWidth="1"/>
    <col min="6" max="6" width="6.42578125" style="1" hidden="1" customWidth="1"/>
    <col min="7" max="7" width="4.42578125" hidden="1" customWidth="1"/>
    <col min="8" max="8" width="9.140625" customWidth="1"/>
  </cols>
  <sheetData>
    <row r="1" spans="1:8" s="6" customFormat="1" x14ac:dyDescent="0.25">
      <c r="A1" s="6" t="s">
        <v>32</v>
      </c>
      <c r="B1" s="7"/>
      <c r="D1" s="29" t="s">
        <v>53</v>
      </c>
      <c r="E1" s="30">
        <v>46223</v>
      </c>
      <c r="F1" s="7"/>
    </row>
    <row r="2" spans="1:8" x14ac:dyDescent="0.25">
      <c r="A2" s="8" t="s">
        <v>31</v>
      </c>
      <c r="B2" s="7"/>
      <c r="C2" s="6"/>
      <c r="D2" s="6"/>
      <c r="E2" s="6"/>
    </row>
    <row r="3" spans="1:8" ht="6.75" customHeight="1" thickBot="1" x14ac:dyDescent="0.3">
      <c r="A3" s="9"/>
    </row>
    <row r="4" spans="1:8" ht="15.75" thickBot="1" x14ac:dyDescent="0.3">
      <c r="A4" s="9"/>
      <c r="B4" s="10" t="s">
        <v>30</v>
      </c>
      <c r="C4" s="11">
        <f>C12+C45+'Suppliers 3 &amp; 4'!C7+'Suppliers 3 &amp; 4'!C40+'Suppliers 5 &amp; 6'!C7+'Suppliers 5 &amp; 6'!C40</f>
        <v>0</v>
      </c>
      <c r="D4" s="10" t="s">
        <v>37</v>
      </c>
      <c r="E4" s="12" t="str">
        <f>IF(C4&gt;0.69,IF(F4&gt;0,"Pass","  "),"  ")</f>
        <v xml:space="preserve">  </v>
      </c>
      <c r="F4" s="28">
        <f>G41+G74+'Suppliers 3 &amp; 4'!G36+'Suppliers 3 &amp; 4'!G69+'Suppliers 5 &amp; 6'!C7+'Suppliers 5 &amp; 6'!C40+'Suppliers 5 &amp; 6'!G36+'Suppliers 5 &amp; 6'!G69</f>
        <v>0</v>
      </c>
    </row>
    <row r="5" spans="1:8" x14ac:dyDescent="0.25">
      <c r="A5" s="9" t="s">
        <v>35</v>
      </c>
    </row>
    <row r="6" spans="1:8" x14ac:dyDescent="0.25">
      <c r="A6" s="9" t="s">
        <v>34</v>
      </c>
    </row>
    <row r="7" spans="1:8" x14ac:dyDescent="0.25">
      <c r="A7" s="9" t="s">
        <v>33</v>
      </c>
    </row>
    <row r="8" spans="1:8" x14ac:dyDescent="0.25">
      <c r="A8" s="9" t="s">
        <v>28</v>
      </c>
      <c r="H8" t="str">
        <f t="shared" ref="H8:H9" si="0">IF(B44="Achieved"," Pass","  ")</f>
        <v xml:space="preserve">  </v>
      </c>
    </row>
    <row r="9" spans="1:8" ht="7.5" customHeight="1" thickBot="1" x14ac:dyDescent="0.3">
      <c r="A9" s="9"/>
      <c r="B9" s="10"/>
      <c r="H9" t="str">
        <f t="shared" si="0"/>
        <v xml:space="preserve">  </v>
      </c>
    </row>
    <row r="10" spans="1:8" x14ac:dyDescent="0.25">
      <c r="A10" s="31" t="s">
        <v>43</v>
      </c>
      <c r="B10" s="32"/>
      <c r="C10" s="33"/>
      <c r="D10" s="33"/>
      <c r="E10" s="34"/>
    </row>
    <row r="11" spans="1:8" x14ac:dyDescent="0.25">
      <c r="A11" s="36" t="s">
        <v>39</v>
      </c>
      <c r="B11" s="54"/>
      <c r="C11" s="55"/>
      <c r="D11" s="55"/>
      <c r="E11" s="56"/>
    </row>
    <row r="12" spans="1:8" x14ac:dyDescent="0.25">
      <c r="A12" s="37"/>
      <c r="B12" s="10" t="s">
        <v>38</v>
      </c>
      <c r="C12" s="5"/>
      <c r="D12" s="2"/>
      <c r="E12" s="38"/>
    </row>
    <row r="13" spans="1:8" ht="15.75" thickBot="1" x14ac:dyDescent="0.3">
      <c r="A13" s="37"/>
      <c r="B13" s="2"/>
      <c r="E13" s="38" t="s">
        <v>26</v>
      </c>
    </row>
    <row r="14" spans="1:8" x14ac:dyDescent="0.25">
      <c r="A14" s="13" t="s">
        <v>50</v>
      </c>
      <c r="B14" s="14" t="str">
        <f>IF(G17=1,"Achieved","Not Compliant")</f>
        <v>Not Compliant</v>
      </c>
      <c r="C14" s="15" t="s">
        <v>2</v>
      </c>
      <c r="D14" s="16" t="s">
        <v>23</v>
      </c>
      <c r="E14" s="3"/>
      <c r="F14" s="1">
        <f>IF(E14="Yes",1,0)</f>
        <v>0</v>
      </c>
    </row>
    <row r="15" spans="1:8" x14ac:dyDescent="0.25">
      <c r="A15" s="25"/>
      <c r="B15" s="39"/>
      <c r="C15" t="s">
        <v>3</v>
      </c>
      <c r="D15" s="40" t="s">
        <v>22</v>
      </c>
      <c r="E15" s="27"/>
      <c r="F15" s="1">
        <f t="shared" ref="F15:F17" si="1">IF(E15="Yes",1,0)</f>
        <v>0</v>
      </c>
    </row>
    <row r="16" spans="1:8" x14ac:dyDescent="0.25">
      <c r="A16" s="25"/>
      <c r="B16" s="39"/>
      <c r="C16" t="s">
        <v>3</v>
      </c>
      <c r="D16" s="40" t="s">
        <v>54</v>
      </c>
      <c r="E16" s="26"/>
      <c r="F16" s="1">
        <f t="shared" si="1"/>
        <v>0</v>
      </c>
    </row>
    <row r="17" spans="1:14" ht="15.75" thickBot="1" x14ac:dyDescent="0.3">
      <c r="A17" s="17"/>
      <c r="B17" s="18"/>
      <c r="C17" s="19" t="s">
        <v>3</v>
      </c>
      <c r="D17" s="20" t="s">
        <v>49</v>
      </c>
      <c r="E17" s="4"/>
      <c r="F17" s="1">
        <f t="shared" si="1"/>
        <v>0</v>
      </c>
      <c r="G17">
        <f>SUM(F14:F17)</f>
        <v>0</v>
      </c>
    </row>
    <row r="18" spans="1:14" ht="7.5" customHeight="1" x14ac:dyDescent="0.25">
      <c r="A18" s="25"/>
      <c r="B18" s="39"/>
      <c r="D18" s="41"/>
      <c r="E18" s="42"/>
    </row>
    <row r="19" spans="1:14" x14ac:dyDescent="0.25">
      <c r="A19" s="43" t="s">
        <v>25</v>
      </c>
      <c r="B19" s="21"/>
      <c r="C19" s="22"/>
      <c r="D19" s="22"/>
      <c r="E19" s="44"/>
      <c r="F19" s="2"/>
      <c r="G19" s="2"/>
      <c r="H19" s="2"/>
      <c r="I19" s="2"/>
      <c r="J19" s="2"/>
      <c r="N19" s="1"/>
    </row>
    <row r="20" spans="1:14" x14ac:dyDescent="0.25">
      <c r="A20" s="45" t="s">
        <v>15</v>
      </c>
      <c r="B20" s="39" t="str">
        <f>IF(G21&gt;0,"Achieved","Not Compliant")</f>
        <v>Not Compliant</v>
      </c>
      <c r="C20" t="s">
        <v>2</v>
      </c>
      <c r="D20" t="s">
        <v>0</v>
      </c>
      <c r="E20" s="46"/>
      <c r="F20" s="1">
        <f>IF(E20="yes",1,0)</f>
        <v>0</v>
      </c>
    </row>
    <row r="21" spans="1:14" x14ac:dyDescent="0.25">
      <c r="A21" s="47"/>
      <c r="B21" s="39"/>
      <c r="C21" t="s">
        <v>3</v>
      </c>
      <c r="D21" t="s">
        <v>1</v>
      </c>
      <c r="E21" s="27"/>
      <c r="F21" s="1">
        <f t="shared" ref="F21:F37" si="2">IF(E21="yes",1,0)</f>
        <v>0</v>
      </c>
      <c r="G21">
        <f>SUM(F20:F21)</f>
        <v>0</v>
      </c>
    </row>
    <row r="22" spans="1:14" ht="7.5" customHeight="1" x14ac:dyDescent="0.25">
      <c r="A22" s="47"/>
      <c r="B22" s="39"/>
      <c r="E22" s="42"/>
    </row>
    <row r="23" spans="1:14" x14ac:dyDescent="0.25">
      <c r="A23" s="45" t="s">
        <v>19</v>
      </c>
      <c r="B23" s="39" t="str">
        <f>IF(G25=3,"Achieved","Not Compliant")</f>
        <v>Not Compliant</v>
      </c>
      <c r="D23" t="s">
        <v>27</v>
      </c>
      <c r="E23" s="48"/>
      <c r="F23" s="1">
        <f>IF(E23="yes",1,0)</f>
        <v>0</v>
      </c>
    </row>
    <row r="24" spans="1:14" x14ac:dyDescent="0.25">
      <c r="A24" s="47"/>
      <c r="B24" s="39"/>
      <c r="C24" t="s">
        <v>4</v>
      </c>
      <c r="D24" t="s">
        <v>5</v>
      </c>
      <c r="E24" s="26"/>
      <c r="F24" s="1">
        <f t="shared" si="2"/>
        <v>0</v>
      </c>
      <c r="J24" t="s">
        <v>36</v>
      </c>
    </row>
    <row r="25" spans="1:14" x14ac:dyDescent="0.25">
      <c r="A25" s="47"/>
      <c r="B25" s="39"/>
      <c r="C25" t="s">
        <v>4</v>
      </c>
      <c r="D25" t="s">
        <v>11</v>
      </c>
      <c r="E25" s="46"/>
      <c r="F25" s="1">
        <f t="shared" si="2"/>
        <v>0</v>
      </c>
      <c r="G25">
        <f>SUM(F23:F25)</f>
        <v>0</v>
      </c>
    </row>
    <row r="26" spans="1:14" ht="7.5" customHeight="1" x14ac:dyDescent="0.25">
      <c r="A26" s="47"/>
      <c r="B26" s="39"/>
      <c r="E26" s="42"/>
    </row>
    <row r="27" spans="1:14" x14ac:dyDescent="0.25">
      <c r="A27" s="45" t="s">
        <v>20</v>
      </c>
      <c r="B27" s="39" t="str">
        <f>IF(G27&gt;0,"Achieved","Not Compliant")</f>
        <v>Not Compliant</v>
      </c>
      <c r="D27" t="s">
        <v>6</v>
      </c>
      <c r="E27" s="27"/>
      <c r="F27" s="1">
        <f t="shared" si="2"/>
        <v>0</v>
      </c>
      <c r="G27">
        <f>F27</f>
        <v>0</v>
      </c>
    </row>
    <row r="28" spans="1:14" ht="7.5" customHeight="1" x14ac:dyDescent="0.25">
      <c r="A28" s="37"/>
      <c r="B28" s="39"/>
      <c r="E28" s="42"/>
    </row>
    <row r="29" spans="1:14" x14ac:dyDescent="0.25">
      <c r="A29" s="25" t="s">
        <v>16</v>
      </c>
      <c r="B29" s="39" t="str">
        <f>IF(G31&gt;0,"Achieved","Not Compliant")</f>
        <v>Not Compliant</v>
      </c>
      <c r="C29" t="s">
        <v>2</v>
      </c>
      <c r="D29" t="s">
        <v>21</v>
      </c>
      <c r="E29" s="27"/>
      <c r="F29" s="1">
        <f t="shared" si="2"/>
        <v>0</v>
      </c>
    </row>
    <row r="30" spans="1:14" x14ac:dyDescent="0.25">
      <c r="A30" s="37"/>
      <c r="B30" s="39"/>
      <c r="C30" t="s">
        <v>3</v>
      </c>
      <c r="D30" t="s">
        <v>12</v>
      </c>
      <c r="E30" s="27"/>
      <c r="F30" s="1">
        <f t="shared" si="2"/>
        <v>0</v>
      </c>
    </row>
    <row r="31" spans="1:14" x14ac:dyDescent="0.25">
      <c r="A31" s="37"/>
      <c r="B31" s="39"/>
      <c r="C31" t="s">
        <v>3</v>
      </c>
      <c r="D31" t="s">
        <v>7</v>
      </c>
      <c r="E31" s="27"/>
      <c r="F31" s="1">
        <f t="shared" si="2"/>
        <v>0</v>
      </c>
      <c r="G31">
        <f>SUM(F29:F31)</f>
        <v>0</v>
      </c>
    </row>
    <row r="32" spans="1:14" ht="7.5" customHeight="1" x14ac:dyDescent="0.25">
      <c r="A32" s="37"/>
      <c r="B32" s="39"/>
      <c r="E32" s="42"/>
    </row>
    <row r="33" spans="1:7" x14ac:dyDescent="0.25">
      <c r="A33" s="25" t="s">
        <v>17</v>
      </c>
      <c r="B33" s="39" t="str">
        <f>IF(G34&gt;0,"Achieved",IF(G37=3,"Achieved","Not Compliant"))</f>
        <v>Not Compliant</v>
      </c>
      <c r="C33" t="s">
        <v>2</v>
      </c>
      <c r="D33" t="s">
        <v>13</v>
      </c>
      <c r="E33" s="27"/>
      <c r="F33" s="1">
        <f t="shared" si="2"/>
        <v>0</v>
      </c>
    </row>
    <row r="34" spans="1:7" x14ac:dyDescent="0.25">
      <c r="A34" s="37"/>
      <c r="B34" s="39"/>
      <c r="C34" t="s">
        <v>3</v>
      </c>
      <c r="D34" t="s">
        <v>24</v>
      </c>
      <c r="E34" s="27"/>
      <c r="F34" s="1">
        <f t="shared" si="2"/>
        <v>0</v>
      </c>
      <c r="G34">
        <f>SUM(F33:F34)</f>
        <v>0</v>
      </c>
    </row>
    <row r="35" spans="1:7" x14ac:dyDescent="0.25">
      <c r="A35" s="37"/>
      <c r="B35" s="39"/>
      <c r="C35" t="s">
        <v>3</v>
      </c>
      <c r="D35" t="s">
        <v>8</v>
      </c>
      <c r="E35" s="48"/>
      <c r="F35" s="1">
        <f t="shared" si="2"/>
        <v>0</v>
      </c>
    </row>
    <row r="36" spans="1:7" x14ac:dyDescent="0.25">
      <c r="A36" s="37"/>
      <c r="B36" s="39"/>
      <c r="D36" t="s">
        <v>9</v>
      </c>
      <c r="E36" s="26"/>
      <c r="F36" s="1">
        <f t="shared" si="2"/>
        <v>0</v>
      </c>
    </row>
    <row r="37" spans="1:7" x14ac:dyDescent="0.25">
      <c r="A37" s="37"/>
      <c r="B37" s="39"/>
      <c r="D37" t="s">
        <v>10</v>
      </c>
      <c r="E37" s="46"/>
      <c r="F37" s="1">
        <f t="shared" si="2"/>
        <v>0</v>
      </c>
      <c r="G37">
        <f>SUM(F35:F37)</f>
        <v>0</v>
      </c>
    </row>
    <row r="38" spans="1:7" hidden="1" x14ac:dyDescent="0.25">
      <c r="A38" s="47" t="s">
        <v>14</v>
      </c>
      <c r="B38" s="1">
        <f>COUNTIF(B20:B33,"Achieved")</f>
        <v>0</v>
      </c>
      <c r="E38" s="42"/>
    </row>
    <row r="39" spans="1:7" hidden="1" x14ac:dyDescent="0.25">
      <c r="A39" s="37" t="s">
        <v>18</v>
      </c>
      <c r="E39" s="35"/>
    </row>
    <row r="40" spans="1:7" ht="9.75" customHeight="1" thickBot="1" x14ac:dyDescent="0.3">
      <c r="A40" s="37"/>
      <c r="E40" s="35"/>
    </row>
    <row r="41" spans="1:7" ht="15.75" thickBot="1" x14ac:dyDescent="0.3">
      <c r="A41" s="23" t="s">
        <v>29</v>
      </c>
      <c r="B41" s="24" t="str">
        <f>IF(B14="Achieved","Achieved",IF(B38=5,"Achieved","Not Compliant"))</f>
        <v>Not Compliant</v>
      </c>
      <c r="C41" s="49" t="str">
        <f>IF(B41="Achieved","Credit criteria met - Submit evidence","  ")</f>
        <v xml:space="preserve">  </v>
      </c>
      <c r="D41" s="19"/>
      <c r="E41" s="50"/>
      <c r="G41">
        <f>IF(B41="Achieved",1,0)</f>
        <v>0</v>
      </c>
    </row>
    <row r="42" spans="1:7" ht="9" customHeight="1" thickBot="1" x14ac:dyDescent="0.3"/>
    <row r="43" spans="1:7" x14ac:dyDescent="0.25">
      <c r="A43" s="31" t="s">
        <v>44</v>
      </c>
      <c r="B43" s="51"/>
      <c r="C43" s="52"/>
      <c r="D43" s="52"/>
      <c r="E43" s="53"/>
    </row>
    <row r="44" spans="1:7" x14ac:dyDescent="0.25">
      <c r="A44" s="36" t="s">
        <v>40</v>
      </c>
      <c r="B44" s="54"/>
      <c r="C44" s="55"/>
      <c r="D44" s="55"/>
      <c r="E44" s="56"/>
    </row>
    <row r="45" spans="1:7" x14ac:dyDescent="0.25">
      <c r="A45" s="37"/>
      <c r="B45" s="10" t="str">
        <f>B12</f>
        <v>% of Total supplies from this supplier</v>
      </c>
      <c r="C45" s="5"/>
      <c r="D45" s="2"/>
      <c r="E45" s="38"/>
    </row>
    <row r="46" spans="1:7" ht="15.75" thickBot="1" x14ac:dyDescent="0.3">
      <c r="A46" s="37"/>
      <c r="B46" s="2"/>
      <c r="E46" s="42" t="s">
        <v>26</v>
      </c>
    </row>
    <row r="47" spans="1:7" x14ac:dyDescent="0.25">
      <c r="A47" s="13" t="s">
        <v>50</v>
      </c>
      <c r="B47" s="14" t="str">
        <f>IF(G50=1,"Achieved","Not Compliant")</f>
        <v>Not Compliant</v>
      </c>
      <c r="C47" s="15" t="s">
        <v>2</v>
      </c>
      <c r="D47" s="16" t="s">
        <v>23</v>
      </c>
      <c r="E47" s="3"/>
      <c r="F47" s="1">
        <f>IF(E47="Yes",1,0)</f>
        <v>0</v>
      </c>
    </row>
    <row r="48" spans="1:7" x14ac:dyDescent="0.25">
      <c r="A48" s="25"/>
      <c r="B48" s="39"/>
      <c r="C48" t="s">
        <v>3</v>
      </c>
      <c r="D48" s="40" t="s">
        <v>22</v>
      </c>
      <c r="E48" s="27"/>
      <c r="F48" s="1">
        <f t="shared" ref="F48:F50" si="3">IF(E48="Yes",1,0)</f>
        <v>0</v>
      </c>
    </row>
    <row r="49" spans="1:10" x14ac:dyDescent="0.25">
      <c r="A49" s="25"/>
      <c r="B49" s="39"/>
      <c r="C49" t="s">
        <v>3</v>
      </c>
      <c r="D49" s="40" t="str">
        <f>D16</f>
        <v>Eco Choice Aotearoa EC-41-25</v>
      </c>
      <c r="E49" s="26"/>
      <c r="F49" s="1">
        <f t="shared" si="3"/>
        <v>0</v>
      </c>
    </row>
    <row r="50" spans="1:10" ht="15.75" thickBot="1" x14ac:dyDescent="0.3">
      <c r="A50" s="17"/>
      <c r="B50" s="18"/>
      <c r="C50" s="19" t="s">
        <v>3</v>
      </c>
      <c r="D50" s="20" t="s">
        <v>49</v>
      </c>
      <c r="E50" s="4"/>
      <c r="F50" s="1">
        <f t="shared" si="3"/>
        <v>0</v>
      </c>
      <c r="G50">
        <f>SUM(F47:F50)</f>
        <v>0</v>
      </c>
    </row>
    <row r="51" spans="1:10" ht="7.5" customHeight="1" x14ac:dyDescent="0.25">
      <c r="A51" s="25"/>
      <c r="B51" s="39"/>
      <c r="D51" s="41"/>
      <c r="E51" s="42"/>
    </row>
    <row r="52" spans="1:10" s="1" customFormat="1" x14ac:dyDescent="0.25">
      <c r="A52" s="43" t="s">
        <v>25</v>
      </c>
      <c r="B52" s="21"/>
      <c r="C52" s="22"/>
      <c r="D52" s="22"/>
      <c r="E52" s="44"/>
      <c r="F52" s="2"/>
      <c r="G52" s="2"/>
      <c r="H52"/>
      <c r="I52"/>
      <c r="J52"/>
    </row>
    <row r="53" spans="1:10" s="1" customFormat="1" x14ac:dyDescent="0.25">
      <c r="A53" s="45" t="s">
        <v>15</v>
      </c>
      <c r="B53" s="39" t="str">
        <f>IF(G54&gt;0,"Achieved","Not Compliant")</f>
        <v>Not Compliant</v>
      </c>
      <c r="C53" t="s">
        <v>2</v>
      </c>
      <c r="D53" t="s">
        <v>0</v>
      </c>
      <c r="E53" s="46"/>
      <c r="F53" s="1">
        <f>IF(E53="yes",1,0)</f>
        <v>0</v>
      </c>
      <c r="G53"/>
      <c r="H53"/>
      <c r="I53"/>
      <c r="J53"/>
    </row>
    <row r="54" spans="1:10" s="1" customFormat="1" x14ac:dyDescent="0.25">
      <c r="A54" s="47"/>
      <c r="B54" s="39"/>
      <c r="C54" t="s">
        <v>3</v>
      </c>
      <c r="D54" t="s">
        <v>1</v>
      </c>
      <c r="E54" s="27"/>
      <c r="F54" s="1">
        <f t="shared" ref="F54" si="4">IF(E54="yes",1,0)</f>
        <v>0</v>
      </c>
      <c r="G54">
        <f>SUM(F53:F54)</f>
        <v>0</v>
      </c>
      <c r="H54"/>
      <c r="I54"/>
      <c r="J54"/>
    </row>
    <row r="55" spans="1:10" s="1" customFormat="1" ht="7.5" customHeight="1" x14ac:dyDescent="0.25">
      <c r="A55" s="47"/>
      <c r="B55" s="39"/>
      <c r="C55"/>
      <c r="D55"/>
      <c r="E55" s="42"/>
      <c r="G55"/>
      <c r="H55"/>
      <c r="I55"/>
      <c r="J55"/>
    </row>
    <row r="56" spans="1:10" s="1" customFormat="1" x14ac:dyDescent="0.25">
      <c r="A56" s="45" t="s">
        <v>19</v>
      </c>
      <c r="B56" s="39" t="str">
        <f>IF(G58=3,"Achieved","Not Compliant")</f>
        <v>Not Compliant</v>
      </c>
      <c r="C56"/>
      <c r="D56" t="s">
        <v>27</v>
      </c>
      <c r="E56" s="48"/>
      <c r="F56" s="1">
        <f>IF(E56="yes",1,0)</f>
        <v>0</v>
      </c>
      <c r="G56"/>
      <c r="H56"/>
      <c r="I56"/>
      <c r="J56"/>
    </row>
    <row r="57" spans="1:10" s="1" customFormat="1" x14ac:dyDescent="0.25">
      <c r="A57" s="47"/>
      <c r="B57" s="39"/>
      <c r="C57" t="s">
        <v>4</v>
      </c>
      <c r="D57" t="s">
        <v>5</v>
      </c>
      <c r="E57" s="26"/>
      <c r="F57" s="1">
        <f t="shared" ref="F57:F58" si="5">IF(E57="yes",1,0)</f>
        <v>0</v>
      </c>
      <c r="G57"/>
      <c r="H57"/>
      <c r="I57"/>
      <c r="J57"/>
    </row>
    <row r="58" spans="1:10" s="1" customFormat="1" x14ac:dyDescent="0.25">
      <c r="A58" s="47"/>
      <c r="B58" s="39"/>
      <c r="C58" t="s">
        <v>4</v>
      </c>
      <c r="D58" t="s">
        <v>11</v>
      </c>
      <c r="E58" s="46"/>
      <c r="F58" s="1">
        <f t="shared" si="5"/>
        <v>0</v>
      </c>
      <c r="G58">
        <f>SUM(F56:F58)</f>
        <v>0</v>
      </c>
      <c r="H58"/>
      <c r="I58"/>
      <c r="J58"/>
    </row>
    <row r="59" spans="1:10" s="1" customFormat="1" ht="7.5" customHeight="1" x14ac:dyDescent="0.25">
      <c r="A59" s="47"/>
      <c r="B59" s="39"/>
      <c r="C59"/>
      <c r="D59"/>
      <c r="E59" s="42"/>
      <c r="G59"/>
      <c r="H59"/>
      <c r="I59"/>
      <c r="J59"/>
    </row>
    <row r="60" spans="1:10" s="1" customFormat="1" x14ac:dyDescent="0.25">
      <c r="A60" s="45" t="s">
        <v>20</v>
      </c>
      <c r="B60" s="39" t="str">
        <f>IF(G60&gt;0,"Achieved","Not Compliant")</f>
        <v>Not Compliant</v>
      </c>
      <c r="C60"/>
      <c r="D60" t="s">
        <v>6</v>
      </c>
      <c r="E60" s="27"/>
      <c r="F60" s="1">
        <f t="shared" ref="F60" si="6">IF(E60="yes",1,0)</f>
        <v>0</v>
      </c>
      <c r="G60">
        <f>F60</f>
        <v>0</v>
      </c>
      <c r="H60"/>
      <c r="I60"/>
      <c r="J60"/>
    </row>
    <row r="61" spans="1:10" s="1" customFormat="1" ht="7.5" customHeight="1" x14ac:dyDescent="0.25">
      <c r="A61" s="37"/>
      <c r="B61" s="39"/>
      <c r="C61"/>
      <c r="D61"/>
      <c r="E61" s="42"/>
      <c r="G61"/>
      <c r="H61"/>
      <c r="I61"/>
      <c r="J61"/>
    </row>
    <row r="62" spans="1:10" s="1" customFormat="1" x14ac:dyDescent="0.25">
      <c r="A62" s="25" t="s">
        <v>16</v>
      </c>
      <c r="B62" s="39" t="str">
        <f>IF(G64&gt;0,"Achieved","Not Compliant")</f>
        <v>Not Compliant</v>
      </c>
      <c r="C62" t="s">
        <v>2</v>
      </c>
      <c r="D62" t="s">
        <v>21</v>
      </c>
      <c r="E62" s="27"/>
      <c r="F62" s="1">
        <f t="shared" ref="F62:F64" si="7">IF(E62="yes",1,0)</f>
        <v>0</v>
      </c>
      <c r="G62"/>
      <c r="H62"/>
      <c r="I62"/>
      <c r="J62"/>
    </row>
    <row r="63" spans="1:10" s="1" customFormat="1" x14ac:dyDescent="0.25">
      <c r="A63" s="37"/>
      <c r="B63" s="39"/>
      <c r="C63" t="s">
        <v>3</v>
      </c>
      <c r="D63" t="s">
        <v>12</v>
      </c>
      <c r="E63" s="27"/>
      <c r="F63" s="1">
        <f t="shared" si="7"/>
        <v>0</v>
      </c>
      <c r="G63"/>
      <c r="H63"/>
      <c r="I63"/>
      <c r="J63"/>
    </row>
    <row r="64" spans="1:10" s="1" customFormat="1" x14ac:dyDescent="0.25">
      <c r="A64" s="37"/>
      <c r="B64" s="39"/>
      <c r="C64" t="s">
        <v>3</v>
      </c>
      <c r="D64" t="s">
        <v>7</v>
      </c>
      <c r="E64" s="27"/>
      <c r="F64" s="1">
        <f t="shared" si="7"/>
        <v>0</v>
      </c>
      <c r="G64">
        <f>SUM(F62:F64)</f>
        <v>0</v>
      </c>
      <c r="H64"/>
      <c r="I64"/>
      <c r="J64"/>
    </row>
    <row r="65" spans="1:10" s="1" customFormat="1" ht="7.5" customHeight="1" x14ac:dyDescent="0.25">
      <c r="A65" s="37"/>
      <c r="B65" s="39"/>
      <c r="C65"/>
      <c r="D65"/>
      <c r="E65" s="42"/>
      <c r="G65"/>
      <c r="H65"/>
      <c r="I65"/>
      <c r="J65"/>
    </row>
    <row r="66" spans="1:10" s="1" customFormat="1" x14ac:dyDescent="0.25">
      <c r="A66" s="25" t="s">
        <v>17</v>
      </c>
      <c r="B66" s="39" t="str">
        <f>IF(G67&gt;0,"Achieved",IF(G70=3,"Achieved","Not Compliant"))</f>
        <v>Not Compliant</v>
      </c>
      <c r="C66" t="s">
        <v>2</v>
      </c>
      <c r="D66" t="s">
        <v>13</v>
      </c>
      <c r="E66" s="27"/>
      <c r="F66" s="1">
        <f t="shared" ref="F66:F70" si="8">IF(E66="yes",1,0)</f>
        <v>0</v>
      </c>
      <c r="G66"/>
      <c r="H66"/>
      <c r="I66"/>
      <c r="J66"/>
    </row>
    <row r="67" spans="1:10" s="1" customFormat="1" x14ac:dyDescent="0.25">
      <c r="A67" s="37"/>
      <c r="B67" s="39"/>
      <c r="C67" t="s">
        <v>3</v>
      </c>
      <c r="D67" t="s">
        <v>24</v>
      </c>
      <c r="E67" s="27"/>
      <c r="F67" s="1">
        <f t="shared" si="8"/>
        <v>0</v>
      </c>
      <c r="G67">
        <f>SUM(F66:F67)</f>
        <v>0</v>
      </c>
      <c r="H67"/>
      <c r="I67"/>
      <c r="J67"/>
    </row>
    <row r="68" spans="1:10" s="1" customFormat="1" x14ac:dyDescent="0.25">
      <c r="A68" s="37"/>
      <c r="B68" s="39"/>
      <c r="C68" t="s">
        <v>3</v>
      </c>
      <c r="D68" t="s">
        <v>8</v>
      </c>
      <c r="E68" s="48"/>
      <c r="F68" s="1">
        <f t="shared" si="8"/>
        <v>0</v>
      </c>
      <c r="G68"/>
      <c r="H68"/>
      <c r="I68"/>
      <c r="J68"/>
    </row>
    <row r="69" spans="1:10" s="1" customFormat="1" x14ac:dyDescent="0.25">
      <c r="A69" s="37"/>
      <c r="B69" s="39"/>
      <c r="C69"/>
      <c r="D69" t="s">
        <v>9</v>
      </c>
      <c r="E69" s="26"/>
      <c r="F69" s="1">
        <f t="shared" si="8"/>
        <v>0</v>
      </c>
      <c r="G69"/>
      <c r="H69"/>
      <c r="I69"/>
      <c r="J69"/>
    </row>
    <row r="70" spans="1:10" s="1" customFormat="1" x14ac:dyDescent="0.25">
      <c r="A70" s="37"/>
      <c r="B70" s="39"/>
      <c r="C70"/>
      <c r="D70" t="s">
        <v>10</v>
      </c>
      <c r="E70" s="46"/>
      <c r="F70" s="1">
        <f t="shared" si="8"/>
        <v>0</v>
      </c>
      <c r="G70">
        <f>SUM(F68:F70)</f>
        <v>0</v>
      </c>
      <c r="H70"/>
      <c r="I70"/>
      <c r="J70"/>
    </row>
    <row r="71" spans="1:10" s="1" customFormat="1" hidden="1" x14ac:dyDescent="0.25">
      <c r="A71" s="47" t="s">
        <v>14</v>
      </c>
      <c r="B71" s="1">
        <f>COUNTIF(B53:B66,"Achieved")</f>
        <v>0</v>
      </c>
      <c r="C71"/>
      <c r="D71"/>
      <c r="E71" s="42"/>
      <c r="G71"/>
      <c r="H71"/>
      <c r="I71"/>
      <c r="J71"/>
    </row>
    <row r="72" spans="1:10" s="1" customFormat="1" hidden="1" x14ac:dyDescent="0.25">
      <c r="A72" s="37" t="s">
        <v>18</v>
      </c>
      <c r="C72"/>
      <c r="D72"/>
      <c r="E72" s="35"/>
      <c r="G72"/>
      <c r="H72"/>
      <c r="I72"/>
      <c r="J72"/>
    </row>
    <row r="73" spans="1:10" s="1" customFormat="1" ht="7.5" customHeight="1" thickBot="1" x14ac:dyDescent="0.3">
      <c r="A73" s="37"/>
      <c r="C73"/>
      <c r="D73"/>
      <c r="E73" s="35"/>
      <c r="G73"/>
      <c r="H73"/>
      <c r="I73"/>
      <c r="J73"/>
    </row>
    <row r="74" spans="1:10" s="1" customFormat="1" ht="15.75" thickBot="1" x14ac:dyDescent="0.3">
      <c r="A74" s="23" t="s">
        <v>29</v>
      </c>
      <c r="B74" s="24" t="str">
        <f>IF(B49="Achieved","Achieved",IF(B71=5,"Achieved","Not Compliant"))</f>
        <v>Not Compliant</v>
      </c>
      <c r="C74" s="49" t="str">
        <f>IF(B74="Achieved","Credit criteria met - Submit evidence","  ")</f>
        <v xml:space="preserve">  </v>
      </c>
      <c r="D74" s="19"/>
      <c r="E74" s="50"/>
      <c r="G74">
        <f>IF(B74="Achieved",1,0)</f>
        <v>0</v>
      </c>
      <c r="H74"/>
      <c r="I74"/>
      <c r="J74"/>
    </row>
  </sheetData>
  <sheetProtection sheet="1" selectLockedCells="1"/>
  <mergeCells count="2">
    <mergeCell ref="B11:E11"/>
    <mergeCell ref="B44:E44"/>
  </mergeCells>
  <conditionalFormatting sqref="B14:B16 B20 B23 B27 B29 B33">
    <cfRule type="containsText" dxfId="13" priority="6" operator="containsText" text="Pass">
      <formula>NOT(ISERROR(SEARCH("Pass",B14)))</formula>
    </cfRule>
  </conditionalFormatting>
  <conditionalFormatting sqref="B47:B49">
    <cfRule type="containsText" dxfId="12" priority="1" operator="containsText" text="Pass">
      <formula>NOT(ISERROR(SEARCH("Pass",B47)))</formula>
    </cfRule>
  </conditionalFormatting>
  <conditionalFormatting sqref="B47:B74 B14:B41">
    <cfRule type="containsText" dxfId="11" priority="5" operator="containsText" text="Achieved">
      <formula>NOT(ISERROR(SEARCH("Achieved",B14)))</formula>
    </cfRule>
  </conditionalFormatting>
  <conditionalFormatting sqref="B53 B56 B60 B62 B66">
    <cfRule type="containsText" dxfId="10" priority="4" operator="containsText" text="Pass">
      <formula>NOT(ISERROR(SEARCH("Pass",B53)))</formula>
    </cfRule>
  </conditionalFormatting>
  <conditionalFormatting sqref="C4">
    <cfRule type="cellIs" dxfId="9" priority="2" operator="greaterThan">
      <formula>0.69</formula>
    </cfRule>
  </conditionalFormatting>
  <conditionalFormatting sqref="E4">
    <cfRule type="containsText" dxfId="8" priority="3" operator="containsText" text="Pass">
      <formula>NOT(ISERROR(SEARCH("Pass",E4)))</formula>
    </cfRule>
  </conditionalFormatting>
  <dataValidations count="1">
    <dataValidation type="list" allowBlank="1" showInputMessage="1" showErrorMessage="1" sqref="E14:E37 E47:E70" xr:uid="{1E1DEEB2-4AA4-4437-BB08-1FC7062375E2}">
      <formula1>$A$37:$A$38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7C79F-97D0-4CBF-B8F4-9F5175948CA1}">
  <dimension ref="A1:N69"/>
  <sheetViews>
    <sheetView topLeftCell="A3" workbookViewId="0">
      <selection activeCell="E44" sqref="E44"/>
    </sheetView>
  </sheetViews>
  <sheetFormatPr defaultRowHeight="15" x14ac:dyDescent="0.25"/>
  <cols>
    <col min="1" max="1" width="32.28515625" customWidth="1"/>
    <col min="2" max="2" width="14.85546875" style="1" customWidth="1"/>
    <col min="3" max="3" width="7" customWidth="1"/>
    <col min="4" max="4" width="40.42578125" customWidth="1"/>
    <col min="5" max="5" width="13.140625" customWidth="1"/>
    <col min="6" max="6" width="4.28515625" style="1" hidden="1" customWidth="1"/>
    <col min="7" max="7" width="4.42578125" hidden="1" customWidth="1"/>
    <col min="8" max="8" width="9.140625" customWidth="1"/>
  </cols>
  <sheetData>
    <row r="1" spans="1:14" s="6" customFormat="1" x14ac:dyDescent="0.25">
      <c r="A1" s="6" t="s">
        <v>32</v>
      </c>
      <c r="B1" s="7"/>
      <c r="F1" s="7"/>
    </row>
    <row r="2" spans="1:14" x14ac:dyDescent="0.25">
      <c r="A2" s="8" t="s">
        <v>31</v>
      </c>
      <c r="B2" s="7"/>
      <c r="C2" s="6"/>
      <c r="D2" s="6"/>
      <c r="E2" s="6"/>
    </row>
    <row r="3" spans="1:14" ht="6.75" customHeight="1" x14ac:dyDescent="0.25">
      <c r="A3" s="9"/>
    </row>
    <row r="4" spans="1:14" ht="7.5" customHeight="1" thickBot="1" x14ac:dyDescent="0.3">
      <c r="A4" s="9"/>
      <c r="B4" s="10"/>
      <c r="H4" t="str">
        <f t="shared" ref="H4" si="0">IF(B40="Achieved"," Pass","  ")</f>
        <v xml:space="preserve">  </v>
      </c>
    </row>
    <row r="5" spans="1:14" x14ac:dyDescent="0.25">
      <c r="A5" s="31" t="s">
        <v>45</v>
      </c>
      <c r="B5" s="32"/>
      <c r="C5" s="33"/>
      <c r="D5" s="33"/>
      <c r="E5" s="34"/>
    </row>
    <row r="6" spans="1:14" x14ac:dyDescent="0.25">
      <c r="A6" s="36" t="s">
        <v>51</v>
      </c>
      <c r="B6" s="54"/>
      <c r="C6" s="55"/>
      <c r="D6" s="55"/>
      <c r="E6" s="56"/>
    </row>
    <row r="7" spans="1:14" x14ac:dyDescent="0.25">
      <c r="A7" s="37"/>
      <c r="B7" s="10" t="s">
        <v>38</v>
      </c>
      <c r="C7" s="5"/>
      <c r="D7" s="2"/>
      <c r="E7" s="38"/>
    </row>
    <row r="8" spans="1:14" ht="15.75" thickBot="1" x14ac:dyDescent="0.3">
      <c r="A8" s="37"/>
      <c r="B8" s="2"/>
      <c r="E8" s="38" t="s">
        <v>26</v>
      </c>
    </row>
    <row r="9" spans="1:14" x14ac:dyDescent="0.25">
      <c r="A9" s="13" t="s">
        <v>50</v>
      </c>
      <c r="B9" s="14" t="str">
        <f>IF(G12=1,"Achieved","Not Compliant")</f>
        <v>Not Compliant</v>
      </c>
      <c r="C9" s="15" t="s">
        <v>2</v>
      </c>
      <c r="D9" s="16" t="s">
        <v>23</v>
      </c>
      <c r="E9" s="3"/>
      <c r="F9" s="1">
        <f>IF(E9="Yes",1,0)</f>
        <v>0</v>
      </c>
    </row>
    <row r="10" spans="1:14" x14ac:dyDescent="0.25">
      <c r="A10" s="25"/>
      <c r="B10" s="39"/>
      <c r="C10" t="s">
        <v>3</v>
      </c>
      <c r="D10" s="40" t="s">
        <v>22</v>
      </c>
      <c r="E10" s="27"/>
      <c r="F10" s="1">
        <f t="shared" ref="F10:F12" si="1">IF(E10="Yes",1,0)</f>
        <v>0</v>
      </c>
    </row>
    <row r="11" spans="1:14" x14ac:dyDescent="0.25">
      <c r="A11" s="25"/>
      <c r="B11" s="39"/>
      <c r="C11" t="s">
        <v>3</v>
      </c>
      <c r="D11" s="40" t="str">
        <f>'Suppliers 1 &amp; 2'!D16</f>
        <v>Eco Choice Aotearoa EC-41-25</v>
      </c>
      <c r="E11" s="26"/>
      <c r="F11" s="1">
        <f t="shared" si="1"/>
        <v>0</v>
      </c>
    </row>
    <row r="12" spans="1:14" ht="15.75" thickBot="1" x14ac:dyDescent="0.3">
      <c r="A12" s="17"/>
      <c r="B12" s="18"/>
      <c r="C12" s="19" t="s">
        <v>3</v>
      </c>
      <c r="D12" s="20" t="s">
        <v>49</v>
      </c>
      <c r="E12" s="4"/>
      <c r="F12" s="1">
        <f t="shared" si="1"/>
        <v>0</v>
      </c>
      <c r="G12">
        <f>SUM(F9:F12)</f>
        <v>0</v>
      </c>
    </row>
    <row r="13" spans="1:14" ht="7.5" customHeight="1" x14ac:dyDescent="0.25">
      <c r="A13" s="25"/>
      <c r="B13" s="39"/>
      <c r="D13" s="41"/>
      <c r="E13" s="42"/>
    </row>
    <row r="14" spans="1:14" x14ac:dyDescent="0.25">
      <c r="A14" s="43" t="s">
        <v>25</v>
      </c>
      <c r="B14" s="21"/>
      <c r="C14" s="22"/>
      <c r="D14" s="22"/>
      <c r="E14" s="44"/>
      <c r="F14" s="2"/>
      <c r="G14" s="2"/>
      <c r="H14" s="2"/>
      <c r="I14" s="2"/>
      <c r="J14" s="2"/>
      <c r="N14" s="1"/>
    </row>
    <row r="15" spans="1:14" x14ac:dyDescent="0.25">
      <c r="A15" s="45" t="s">
        <v>15</v>
      </c>
      <c r="B15" s="39" t="str">
        <f>IF(G16&gt;0,"Achieved","Not Compliant")</f>
        <v>Not Compliant</v>
      </c>
      <c r="C15" t="s">
        <v>2</v>
      </c>
      <c r="D15" t="s">
        <v>0</v>
      </c>
      <c r="E15" s="46"/>
      <c r="F15" s="1">
        <f>IF(E15="yes",1,0)</f>
        <v>0</v>
      </c>
    </row>
    <row r="16" spans="1:14" x14ac:dyDescent="0.25">
      <c r="A16" s="47"/>
      <c r="B16" s="39"/>
      <c r="C16" t="s">
        <v>3</v>
      </c>
      <c r="D16" t="s">
        <v>1</v>
      </c>
      <c r="E16" s="27"/>
      <c r="F16" s="1">
        <f t="shared" ref="F16:F32" si="2">IF(E16="yes",1,0)</f>
        <v>0</v>
      </c>
      <c r="G16">
        <f>SUM(F15:F16)</f>
        <v>0</v>
      </c>
    </row>
    <row r="17" spans="1:10" ht="7.5" customHeight="1" x14ac:dyDescent="0.25">
      <c r="A17" s="47"/>
      <c r="B17" s="39"/>
      <c r="E17" s="42"/>
    </row>
    <row r="18" spans="1:10" x14ac:dyDescent="0.25">
      <c r="A18" s="45" t="s">
        <v>19</v>
      </c>
      <c r="B18" s="39" t="str">
        <f>IF(G20=3,"Achieved","Not Compliant")</f>
        <v>Not Compliant</v>
      </c>
      <c r="D18" t="s">
        <v>27</v>
      </c>
      <c r="E18" s="48"/>
      <c r="F18" s="1">
        <f>IF(E18="yes",1,0)</f>
        <v>0</v>
      </c>
    </row>
    <row r="19" spans="1:10" x14ac:dyDescent="0.25">
      <c r="A19" s="47"/>
      <c r="B19" s="39"/>
      <c r="C19" t="s">
        <v>4</v>
      </c>
      <c r="D19" t="s">
        <v>5</v>
      </c>
      <c r="E19" s="26"/>
      <c r="F19" s="1">
        <f t="shared" si="2"/>
        <v>0</v>
      </c>
      <c r="J19" t="s">
        <v>36</v>
      </c>
    </row>
    <row r="20" spans="1:10" x14ac:dyDescent="0.25">
      <c r="A20" s="47"/>
      <c r="B20" s="39"/>
      <c r="C20" t="s">
        <v>4</v>
      </c>
      <c r="D20" t="s">
        <v>11</v>
      </c>
      <c r="E20" s="46"/>
      <c r="F20" s="1">
        <f t="shared" si="2"/>
        <v>0</v>
      </c>
      <c r="G20">
        <f>SUM(F18:F20)</f>
        <v>0</v>
      </c>
    </row>
    <row r="21" spans="1:10" ht="7.5" customHeight="1" x14ac:dyDescent="0.25">
      <c r="A21" s="47"/>
      <c r="B21" s="39"/>
      <c r="E21" s="42"/>
    </row>
    <row r="22" spans="1:10" x14ac:dyDescent="0.25">
      <c r="A22" s="45" t="s">
        <v>20</v>
      </c>
      <c r="B22" s="39" t="str">
        <f>IF(G22&gt;0,"Achieved","Not Compliant")</f>
        <v>Not Compliant</v>
      </c>
      <c r="D22" t="s">
        <v>6</v>
      </c>
      <c r="E22" s="27"/>
      <c r="F22" s="1">
        <f t="shared" si="2"/>
        <v>0</v>
      </c>
      <c r="G22">
        <f>F22</f>
        <v>0</v>
      </c>
    </row>
    <row r="23" spans="1:10" ht="7.5" customHeight="1" x14ac:dyDescent="0.25">
      <c r="A23" s="37"/>
      <c r="B23" s="39"/>
      <c r="E23" s="42"/>
    </row>
    <row r="24" spans="1:10" x14ac:dyDescent="0.25">
      <c r="A24" s="25" t="s">
        <v>16</v>
      </c>
      <c r="B24" s="39" t="str">
        <f>IF(G26&gt;0,"Achieved","Not Compliant")</f>
        <v>Not Compliant</v>
      </c>
      <c r="C24" t="s">
        <v>2</v>
      </c>
      <c r="D24" t="s">
        <v>21</v>
      </c>
      <c r="E24" s="27"/>
      <c r="F24" s="1">
        <f t="shared" si="2"/>
        <v>0</v>
      </c>
    </row>
    <row r="25" spans="1:10" x14ac:dyDescent="0.25">
      <c r="A25" s="37"/>
      <c r="B25" s="39"/>
      <c r="C25" t="s">
        <v>3</v>
      </c>
      <c r="D25" t="s">
        <v>12</v>
      </c>
      <c r="E25" s="27"/>
      <c r="F25" s="1">
        <f t="shared" si="2"/>
        <v>0</v>
      </c>
    </row>
    <row r="26" spans="1:10" x14ac:dyDescent="0.25">
      <c r="A26" s="37"/>
      <c r="B26" s="39"/>
      <c r="C26" t="s">
        <v>3</v>
      </c>
      <c r="D26" t="s">
        <v>7</v>
      </c>
      <c r="E26" s="27"/>
      <c r="F26" s="1">
        <f t="shared" si="2"/>
        <v>0</v>
      </c>
      <c r="G26">
        <f>SUM(F24:F26)</f>
        <v>0</v>
      </c>
    </row>
    <row r="27" spans="1:10" ht="7.5" customHeight="1" x14ac:dyDescent="0.25">
      <c r="A27" s="37"/>
      <c r="B27" s="39"/>
      <c r="E27" s="42"/>
    </row>
    <row r="28" spans="1:10" x14ac:dyDescent="0.25">
      <c r="A28" s="25" t="s">
        <v>17</v>
      </c>
      <c r="B28" s="39" t="str">
        <f>IF(G29&gt;0,"Achieved",IF(G32=3,"Achieved","Not Compliant"))</f>
        <v>Not Compliant</v>
      </c>
      <c r="C28" t="s">
        <v>2</v>
      </c>
      <c r="D28" t="s">
        <v>13</v>
      </c>
      <c r="E28" s="27"/>
      <c r="F28" s="1">
        <f t="shared" si="2"/>
        <v>0</v>
      </c>
    </row>
    <row r="29" spans="1:10" x14ac:dyDescent="0.25">
      <c r="A29" s="37"/>
      <c r="B29" s="39"/>
      <c r="C29" t="s">
        <v>3</v>
      </c>
      <c r="D29" t="s">
        <v>24</v>
      </c>
      <c r="E29" s="27"/>
      <c r="F29" s="1">
        <f t="shared" si="2"/>
        <v>0</v>
      </c>
      <c r="G29">
        <f>SUM(F28:F29)</f>
        <v>0</v>
      </c>
    </row>
    <row r="30" spans="1:10" x14ac:dyDescent="0.25">
      <c r="A30" s="37"/>
      <c r="B30" s="39"/>
      <c r="C30" t="s">
        <v>3</v>
      </c>
      <c r="D30" t="s">
        <v>8</v>
      </c>
      <c r="E30" s="48"/>
      <c r="F30" s="1">
        <f t="shared" si="2"/>
        <v>0</v>
      </c>
    </row>
    <row r="31" spans="1:10" x14ac:dyDescent="0.25">
      <c r="A31" s="37"/>
      <c r="B31" s="39"/>
      <c r="D31" t="s">
        <v>9</v>
      </c>
      <c r="E31" s="26"/>
      <c r="F31" s="1">
        <f t="shared" si="2"/>
        <v>0</v>
      </c>
    </row>
    <row r="32" spans="1:10" x14ac:dyDescent="0.25">
      <c r="A32" s="37"/>
      <c r="B32" s="39"/>
      <c r="D32" t="s">
        <v>10</v>
      </c>
      <c r="E32" s="46"/>
      <c r="F32" s="1">
        <f t="shared" si="2"/>
        <v>0</v>
      </c>
      <c r="G32">
        <f>SUM(F30:F32)</f>
        <v>0</v>
      </c>
    </row>
    <row r="33" spans="1:10" hidden="1" x14ac:dyDescent="0.25">
      <c r="A33" s="47" t="s">
        <v>14</v>
      </c>
      <c r="B33" s="1">
        <f>COUNTIF(B15:B28,"Achieved")</f>
        <v>0</v>
      </c>
      <c r="E33" s="42"/>
    </row>
    <row r="34" spans="1:10" hidden="1" x14ac:dyDescent="0.25">
      <c r="A34" s="37" t="s">
        <v>18</v>
      </c>
      <c r="E34" s="35"/>
    </row>
    <row r="35" spans="1:10" ht="9.75" customHeight="1" thickBot="1" x14ac:dyDescent="0.3">
      <c r="A35" s="37"/>
      <c r="E35" s="35"/>
    </row>
    <row r="36" spans="1:10" ht="15.75" thickBot="1" x14ac:dyDescent="0.3">
      <c r="A36" s="23" t="s">
        <v>29</v>
      </c>
      <c r="B36" s="24" t="str">
        <f>IF(B9="Achieved","Achieved",IF(B33=5,"Achieved","Not Compliant"))</f>
        <v>Not Compliant</v>
      </c>
      <c r="C36" s="49" t="str">
        <f>IF(B36="Achieved","Credit criteria met - Submit evidence","  ")</f>
        <v xml:space="preserve">  </v>
      </c>
      <c r="D36" s="19"/>
      <c r="E36" s="50"/>
      <c r="G36">
        <f>IF(B36="Achieved",1,0)</f>
        <v>0</v>
      </c>
    </row>
    <row r="37" spans="1:10" ht="9" customHeight="1" thickBot="1" x14ac:dyDescent="0.3"/>
    <row r="38" spans="1:10" x14ac:dyDescent="0.25">
      <c r="A38" s="31" t="s">
        <v>46</v>
      </c>
      <c r="B38" s="51"/>
      <c r="C38" s="52"/>
      <c r="D38" s="52"/>
      <c r="E38" s="53"/>
    </row>
    <row r="39" spans="1:10" x14ac:dyDescent="0.25">
      <c r="A39" s="36" t="s">
        <v>41</v>
      </c>
      <c r="B39" s="54"/>
      <c r="C39" s="55"/>
      <c r="D39" s="55"/>
      <c r="E39" s="56"/>
    </row>
    <row r="40" spans="1:10" x14ac:dyDescent="0.25">
      <c r="A40" s="37"/>
      <c r="B40" s="10" t="str">
        <f>B7</f>
        <v>% of Total supplies from this supplier</v>
      </c>
      <c r="C40" s="5"/>
      <c r="D40" s="2"/>
      <c r="E40" s="38"/>
    </row>
    <row r="41" spans="1:10" ht="15.75" thickBot="1" x14ac:dyDescent="0.3">
      <c r="A41" s="37"/>
      <c r="B41" s="2"/>
      <c r="E41" s="42" t="s">
        <v>26</v>
      </c>
    </row>
    <row r="42" spans="1:10" x14ac:dyDescent="0.25">
      <c r="A42" s="13" t="s">
        <v>50</v>
      </c>
      <c r="B42" s="14" t="str">
        <f>IF(G45=1,"Achieved","Not Compliant")</f>
        <v>Not Compliant</v>
      </c>
      <c r="C42" s="15" t="s">
        <v>2</v>
      </c>
      <c r="D42" s="16" t="s">
        <v>23</v>
      </c>
      <c r="E42" s="3"/>
      <c r="F42" s="1">
        <f>IF(E42="Yes",1,0)</f>
        <v>0</v>
      </c>
    </row>
    <row r="43" spans="1:10" x14ac:dyDescent="0.25">
      <c r="A43" s="25"/>
      <c r="B43" s="39"/>
      <c r="C43" t="s">
        <v>3</v>
      </c>
      <c r="D43" s="40" t="s">
        <v>22</v>
      </c>
      <c r="E43" s="27"/>
      <c r="F43" s="1">
        <f t="shared" ref="F43:F45" si="3">IF(E43="Yes",1,0)</f>
        <v>0</v>
      </c>
    </row>
    <row r="44" spans="1:10" x14ac:dyDescent="0.25">
      <c r="A44" s="25"/>
      <c r="B44" s="39"/>
      <c r="C44" t="s">
        <v>3</v>
      </c>
      <c r="D44" s="40" t="str">
        <f>'Suppliers 1 &amp; 2'!D16</f>
        <v>Eco Choice Aotearoa EC-41-25</v>
      </c>
      <c r="E44" s="26"/>
      <c r="F44" s="1">
        <f t="shared" si="3"/>
        <v>0</v>
      </c>
    </row>
    <row r="45" spans="1:10" ht="15.75" thickBot="1" x14ac:dyDescent="0.3">
      <c r="A45" s="17"/>
      <c r="B45" s="18"/>
      <c r="C45" s="19" t="s">
        <v>3</v>
      </c>
      <c r="D45" s="20" t="s">
        <v>49</v>
      </c>
      <c r="E45" s="4"/>
      <c r="F45" s="1">
        <f t="shared" si="3"/>
        <v>0</v>
      </c>
      <c r="G45">
        <f>SUM(F42:F45)</f>
        <v>0</v>
      </c>
    </row>
    <row r="46" spans="1:10" ht="7.5" customHeight="1" x14ac:dyDescent="0.25">
      <c r="A46" s="25"/>
      <c r="B46" s="39"/>
      <c r="D46" s="41"/>
      <c r="E46" s="42"/>
    </row>
    <row r="47" spans="1:10" s="1" customFormat="1" x14ac:dyDescent="0.25">
      <c r="A47" s="43" t="s">
        <v>25</v>
      </c>
      <c r="B47" s="21"/>
      <c r="C47" s="22"/>
      <c r="D47" s="22"/>
      <c r="E47" s="44"/>
      <c r="F47" s="2"/>
      <c r="G47" s="2"/>
      <c r="H47"/>
      <c r="I47"/>
      <c r="J47"/>
    </row>
    <row r="48" spans="1:10" s="1" customFormat="1" x14ac:dyDescent="0.25">
      <c r="A48" s="45" t="s">
        <v>15</v>
      </c>
      <c r="B48" s="39" t="str">
        <f>IF(G49&gt;0,"Achieved","Not Compliant")</f>
        <v>Not Compliant</v>
      </c>
      <c r="C48" t="s">
        <v>2</v>
      </c>
      <c r="D48" t="s">
        <v>0</v>
      </c>
      <c r="E48" s="46"/>
      <c r="F48" s="1">
        <f>IF(E48="yes",1,0)</f>
        <v>0</v>
      </c>
      <c r="G48"/>
      <c r="H48"/>
      <c r="I48"/>
      <c r="J48"/>
    </row>
    <row r="49" spans="1:10" s="1" customFormat="1" x14ac:dyDescent="0.25">
      <c r="A49" s="47"/>
      <c r="B49" s="39"/>
      <c r="C49" t="s">
        <v>3</v>
      </c>
      <c r="D49" t="s">
        <v>1</v>
      </c>
      <c r="E49" s="27"/>
      <c r="F49" s="1">
        <f t="shared" ref="F49" si="4">IF(E49="yes",1,0)</f>
        <v>0</v>
      </c>
      <c r="G49">
        <f>SUM(F48:F49)</f>
        <v>0</v>
      </c>
      <c r="H49"/>
      <c r="I49"/>
      <c r="J49"/>
    </row>
    <row r="50" spans="1:10" s="1" customFormat="1" ht="7.5" customHeight="1" x14ac:dyDescent="0.25">
      <c r="A50" s="47"/>
      <c r="B50" s="39"/>
      <c r="C50"/>
      <c r="D50"/>
      <c r="E50" s="42"/>
      <c r="G50"/>
      <c r="H50"/>
      <c r="I50"/>
      <c r="J50"/>
    </row>
    <row r="51" spans="1:10" s="1" customFormat="1" x14ac:dyDescent="0.25">
      <c r="A51" s="45" t="s">
        <v>19</v>
      </c>
      <c r="B51" s="39" t="str">
        <f>IF(G53=3,"Achieved","Not Compliant")</f>
        <v>Not Compliant</v>
      </c>
      <c r="C51"/>
      <c r="D51" t="s">
        <v>27</v>
      </c>
      <c r="E51" s="48"/>
      <c r="F51" s="1">
        <f>IF(E51="yes",1,0)</f>
        <v>0</v>
      </c>
      <c r="G51"/>
      <c r="H51"/>
      <c r="I51"/>
      <c r="J51"/>
    </row>
    <row r="52" spans="1:10" s="1" customFormat="1" x14ac:dyDescent="0.25">
      <c r="A52" s="47"/>
      <c r="B52" s="39"/>
      <c r="C52" t="s">
        <v>4</v>
      </c>
      <c r="D52" t="s">
        <v>5</v>
      </c>
      <c r="E52" s="26"/>
      <c r="F52" s="1">
        <f t="shared" ref="F52:F53" si="5">IF(E52="yes",1,0)</f>
        <v>0</v>
      </c>
      <c r="G52"/>
      <c r="H52"/>
      <c r="I52"/>
      <c r="J52"/>
    </row>
    <row r="53" spans="1:10" s="1" customFormat="1" x14ac:dyDescent="0.25">
      <c r="A53" s="47"/>
      <c r="B53" s="39"/>
      <c r="C53" t="s">
        <v>4</v>
      </c>
      <c r="D53" t="s">
        <v>11</v>
      </c>
      <c r="E53" s="46"/>
      <c r="F53" s="1">
        <f t="shared" si="5"/>
        <v>0</v>
      </c>
      <c r="G53">
        <f>SUM(F51:F53)</f>
        <v>0</v>
      </c>
      <c r="H53"/>
      <c r="I53"/>
      <c r="J53"/>
    </row>
    <row r="54" spans="1:10" s="1" customFormat="1" ht="7.5" customHeight="1" x14ac:dyDescent="0.25">
      <c r="A54" s="47"/>
      <c r="B54" s="39"/>
      <c r="C54"/>
      <c r="D54"/>
      <c r="E54" s="42"/>
      <c r="G54"/>
      <c r="H54"/>
      <c r="I54"/>
      <c r="J54"/>
    </row>
    <row r="55" spans="1:10" s="1" customFormat="1" x14ac:dyDescent="0.25">
      <c r="A55" s="45" t="s">
        <v>20</v>
      </c>
      <c r="B55" s="39" t="str">
        <f>IF(G55&gt;0,"Achieved","Not Compliant")</f>
        <v>Not Compliant</v>
      </c>
      <c r="C55"/>
      <c r="D55" t="s">
        <v>6</v>
      </c>
      <c r="E55" s="27"/>
      <c r="F55" s="1">
        <f t="shared" ref="F55" si="6">IF(E55="yes",1,0)</f>
        <v>0</v>
      </c>
      <c r="G55">
        <f>F55</f>
        <v>0</v>
      </c>
      <c r="H55"/>
      <c r="I55"/>
      <c r="J55"/>
    </row>
    <row r="56" spans="1:10" s="1" customFormat="1" ht="7.5" customHeight="1" x14ac:dyDescent="0.25">
      <c r="A56" s="37"/>
      <c r="B56" s="39"/>
      <c r="C56"/>
      <c r="D56"/>
      <c r="E56" s="42"/>
      <c r="G56"/>
      <c r="H56"/>
      <c r="I56"/>
      <c r="J56"/>
    </row>
    <row r="57" spans="1:10" s="1" customFormat="1" x14ac:dyDescent="0.25">
      <c r="A57" s="25" t="s">
        <v>16</v>
      </c>
      <c r="B57" s="39" t="str">
        <f>IF(G59&gt;0,"Achieved","Not Compliant")</f>
        <v>Not Compliant</v>
      </c>
      <c r="C57" t="s">
        <v>2</v>
      </c>
      <c r="D57" t="s">
        <v>21</v>
      </c>
      <c r="E57" s="27"/>
      <c r="F57" s="1">
        <f t="shared" ref="F57:F59" si="7">IF(E57="yes",1,0)</f>
        <v>0</v>
      </c>
      <c r="G57"/>
      <c r="H57"/>
      <c r="I57"/>
      <c r="J57"/>
    </row>
    <row r="58" spans="1:10" s="1" customFormat="1" x14ac:dyDescent="0.25">
      <c r="A58" s="37"/>
      <c r="B58" s="39"/>
      <c r="C58" t="s">
        <v>3</v>
      </c>
      <c r="D58" t="s">
        <v>12</v>
      </c>
      <c r="E58" s="27"/>
      <c r="F58" s="1">
        <f t="shared" si="7"/>
        <v>0</v>
      </c>
      <c r="G58"/>
      <c r="H58"/>
      <c r="I58"/>
      <c r="J58"/>
    </row>
    <row r="59" spans="1:10" s="1" customFormat="1" x14ac:dyDescent="0.25">
      <c r="A59" s="37"/>
      <c r="B59" s="39"/>
      <c r="C59" t="s">
        <v>3</v>
      </c>
      <c r="D59" t="s">
        <v>7</v>
      </c>
      <c r="E59" s="27"/>
      <c r="F59" s="1">
        <f t="shared" si="7"/>
        <v>0</v>
      </c>
      <c r="G59">
        <f>SUM(F57:F59)</f>
        <v>0</v>
      </c>
      <c r="H59"/>
      <c r="I59"/>
      <c r="J59"/>
    </row>
    <row r="60" spans="1:10" s="1" customFormat="1" ht="7.5" customHeight="1" x14ac:dyDescent="0.25">
      <c r="A60" s="37"/>
      <c r="B60" s="39"/>
      <c r="C60"/>
      <c r="D60"/>
      <c r="E60" s="42"/>
      <c r="G60"/>
      <c r="H60"/>
      <c r="I60"/>
      <c r="J60"/>
    </row>
    <row r="61" spans="1:10" s="1" customFormat="1" x14ac:dyDescent="0.25">
      <c r="A61" s="25" t="s">
        <v>17</v>
      </c>
      <c r="B61" s="39" t="str">
        <f>IF(G62&gt;0,"Achieved",IF(G65=3,"Achieved","Not Compliant"))</f>
        <v>Not Compliant</v>
      </c>
      <c r="C61" t="s">
        <v>2</v>
      </c>
      <c r="D61" t="s">
        <v>13</v>
      </c>
      <c r="E61" s="27"/>
      <c r="F61" s="1">
        <f t="shared" ref="F61:F65" si="8">IF(E61="yes",1,0)</f>
        <v>0</v>
      </c>
      <c r="G61"/>
      <c r="H61"/>
      <c r="I61"/>
      <c r="J61"/>
    </row>
    <row r="62" spans="1:10" s="1" customFormat="1" x14ac:dyDescent="0.25">
      <c r="A62" s="37"/>
      <c r="B62" s="39"/>
      <c r="C62" t="s">
        <v>3</v>
      </c>
      <c r="D62" t="s">
        <v>24</v>
      </c>
      <c r="E62" s="27"/>
      <c r="F62" s="1">
        <f t="shared" si="8"/>
        <v>0</v>
      </c>
      <c r="G62">
        <f>SUM(F61:F62)</f>
        <v>0</v>
      </c>
      <c r="H62"/>
      <c r="I62"/>
      <c r="J62"/>
    </row>
    <row r="63" spans="1:10" s="1" customFormat="1" x14ac:dyDescent="0.25">
      <c r="A63" s="37"/>
      <c r="B63" s="39"/>
      <c r="C63" t="s">
        <v>3</v>
      </c>
      <c r="D63" t="s">
        <v>8</v>
      </c>
      <c r="E63" s="48"/>
      <c r="F63" s="1">
        <f t="shared" si="8"/>
        <v>0</v>
      </c>
      <c r="G63"/>
      <c r="H63"/>
      <c r="I63"/>
      <c r="J63"/>
    </row>
    <row r="64" spans="1:10" s="1" customFormat="1" x14ac:dyDescent="0.25">
      <c r="A64" s="37"/>
      <c r="B64" s="39"/>
      <c r="C64"/>
      <c r="D64" t="s">
        <v>9</v>
      </c>
      <c r="E64" s="26"/>
      <c r="F64" s="1">
        <f t="shared" si="8"/>
        <v>0</v>
      </c>
      <c r="G64"/>
      <c r="H64"/>
      <c r="I64"/>
      <c r="J64"/>
    </row>
    <row r="65" spans="1:10" s="1" customFormat="1" x14ac:dyDescent="0.25">
      <c r="A65" s="37"/>
      <c r="B65" s="39"/>
      <c r="C65"/>
      <c r="D65" t="s">
        <v>10</v>
      </c>
      <c r="E65" s="46"/>
      <c r="F65" s="1">
        <f t="shared" si="8"/>
        <v>0</v>
      </c>
      <c r="G65">
        <f>SUM(F63:F65)</f>
        <v>0</v>
      </c>
      <c r="H65"/>
      <c r="I65"/>
      <c r="J65"/>
    </row>
    <row r="66" spans="1:10" s="1" customFormat="1" hidden="1" x14ac:dyDescent="0.25">
      <c r="A66" s="47" t="s">
        <v>14</v>
      </c>
      <c r="B66" s="1">
        <f>COUNTIF(B48:B61,"Achieved")</f>
        <v>0</v>
      </c>
      <c r="C66"/>
      <c r="D66"/>
      <c r="E66" s="42"/>
      <c r="G66"/>
      <c r="H66"/>
      <c r="I66"/>
      <c r="J66"/>
    </row>
    <row r="67" spans="1:10" s="1" customFormat="1" hidden="1" x14ac:dyDescent="0.25">
      <c r="A67" s="37" t="s">
        <v>18</v>
      </c>
      <c r="C67"/>
      <c r="D67"/>
      <c r="E67" s="35"/>
      <c r="G67"/>
      <c r="H67"/>
      <c r="I67"/>
      <c r="J67"/>
    </row>
    <row r="68" spans="1:10" s="1" customFormat="1" ht="7.5" customHeight="1" thickBot="1" x14ac:dyDescent="0.3">
      <c r="A68" s="37"/>
      <c r="C68"/>
      <c r="D68"/>
      <c r="E68" s="35"/>
      <c r="G68"/>
      <c r="H68"/>
      <c r="I68"/>
      <c r="J68"/>
    </row>
    <row r="69" spans="1:10" s="1" customFormat="1" ht="15.75" thickBot="1" x14ac:dyDescent="0.3">
      <c r="A69" s="23" t="s">
        <v>29</v>
      </c>
      <c r="B69" s="24" t="str">
        <f>IF(B44="Achieved","Achieved",IF(B66=5,"Achieved","Not Compliant"))</f>
        <v>Not Compliant</v>
      </c>
      <c r="C69" s="49" t="str">
        <f>IF(B69="Achieved","Credit criteria met - Submit evidence","  ")</f>
        <v xml:space="preserve">  </v>
      </c>
      <c r="D69" s="19"/>
      <c r="E69" s="50"/>
      <c r="G69">
        <f>IF(B69="Achieved",1,0)</f>
        <v>0</v>
      </c>
      <c r="H69"/>
      <c r="I69"/>
      <c r="J69"/>
    </row>
  </sheetData>
  <sheetProtection sheet="1" selectLockedCells="1"/>
  <mergeCells count="2">
    <mergeCell ref="B6:E6"/>
    <mergeCell ref="B39:E39"/>
  </mergeCells>
  <conditionalFormatting sqref="B9:B11 B15 B18 B22 B24 B28">
    <cfRule type="containsText" dxfId="7" priority="6" operator="containsText" text="Pass">
      <formula>NOT(ISERROR(SEARCH("Pass",B9)))</formula>
    </cfRule>
  </conditionalFormatting>
  <conditionalFormatting sqref="B42:B44">
    <cfRule type="containsText" dxfId="6" priority="1" operator="containsText" text="Pass">
      <formula>NOT(ISERROR(SEARCH("Pass",B42)))</formula>
    </cfRule>
  </conditionalFormatting>
  <conditionalFormatting sqref="B42:B69 B9:B36">
    <cfRule type="containsText" dxfId="5" priority="5" operator="containsText" text="Achieved">
      <formula>NOT(ISERROR(SEARCH("Achieved",B9)))</formula>
    </cfRule>
  </conditionalFormatting>
  <conditionalFormatting sqref="B48 B51 B55 B57 B61">
    <cfRule type="containsText" dxfId="4" priority="4" operator="containsText" text="Pass">
      <formula>NOT(ISERROR(SEARCH("Pass",B48)))</formula>
    </cfRule>
  </conditionalFormatting>
  <dataValidations count="1">
    <dataValidation type="list" allowBlank="1" showInputMessage="1" showErrorMessage="1" sqref="E9:E32 E42:E65" xr:uid="{FFC1A57C-611A-407E-8AF0-253A5D055BFF}">
      <formula1>$A$32:$A$33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998C-72C8-423D-B98D-04D7210DF9EE}">
  <dimension ref="A1:N69"/>
  <sheetViews>
    <sheetView tabSelected="1" workbookViewId="0">
      <selection activeCell="E15" sqref="E15"/>
    </sheetView>
  </sheetViews>
  <sheetFormatPr defaultRowHeight="15" x14ac:dyDescent="0.25"/>
  <cols>
    <col min="1" max="1" width="32.28515625" customWidth="1"/>
    <col min="2" max="2" width="14.85546875" style="1" customWidth="1"/>
    <col min="3" max="3" width="7" customWidth="1"/>
    <col min="4" max="4" width="40.42578125" customWidth="1"/>
    <col min="5" max="5" width="13.140625" customWidth="1"/>
    <col min="6" max="6" width="4.28515625" style="1" hidden="1" customWidth="1"/>
    <col min="7" max="7" width="4.42578125" hidden="1" customWidth="1"/>
    <col min="8" max="8" width="9.140625" customWidth="1"/>
  </cols>
  <sheetData>
    <row r="1" spans="1:14" s="6" customFormat="1" x14ac:dyDescent="0.25">
      <c r="A1" s="6" t="s">
        <v>32</v>
      </c>
      <c r="B1" s="7"/>
      <c r="F1" s="7"/>
    </row>
    <row r="2" spans="1:14" x14ac:dyDescent="0.25">
      <c r="A2" s="8" t="s">
        <v>31</v>
      </c>
      <c r="B2" s="7"/>
      <c r="C2" s="6"/>
      <c r="D2" s="6"/>
      <c r="E2" s="6"/>
    </row>
    <row r="3" spans="1:14" ht="6.75" customHeight="1" x14ac:dyDescent="0.25">
      <c r="A3" s="9"/>
    </row>
    <row r="4" spans="1:14" ht="7.5" customHeight="1" thickBot="1" x14ac:dyDescent="0.3">
      <c r="A4" s="9"/>
      <c r="B4" s="10"/>
      <c r="H4" t="str">
        <f t="shared" ref="H4" si="0">IF(B40="Achieved"," Pass","  ")</f>
        <v xml:space="preserve">  </v>
      </c>
    </row>
    <row r="5" spans="1:14" x14ac:dyDescent="0.25">
      <c r="A5" s="31" t="s">
        <v>47</v>
      </c>
      <c r="B5" s="32"/>
      <c r="C5" s="33"/>
      <c r="D5" s="33"/>
      <c r="E5" s="34"/>
    </row>
    <row r="6" spans="1:14" x14ac:dyDescent="0.25">
      <c r="A6" s="36" t="s">
        <v>52</v>
      </c>
      <c r="B6" s="54"/>
      <c r="C6" s="55"/>
      <c r="D6" s="55"/>
      <c r="E6" s="56"/>
    </row>
    <row r="7" spans="1:14" x14ac:dyDescent="0.25">
      <c r="A7" s="37"/>
      <c r="B7" s="10" t="s">
        <v>38</v>
      </c>
      <c r="C7" s="5"/>
      <c r="D7" s="2"/>
      <c r="E7" s="38"/>
    </row>
    <row r="8" spans="1:14" ht="15.75" thickBot="1" x14ac:dyDescent="0.3">
      <c r="A8" s="37"/>
      <c r="B8" s="2"/>
      <c r="E8" s="38" t="s">
        <v>26</v>
      </c>
    </row>
    <row r="9" spans="1:14" x14ac:dyDescent="0.25">
      <c r="A9" s="13" t="s">
        <v>50</v>
      </c>
      <c r="B9" s="14" t="str">
        <f>IF(G12=1,"Achieved","Not Compliant")</f>
        <v>Not Compliant</v>
      </c>
      <c r="C9" s="15" t="s">
        <v>2</v>
      </c>
      <c r="D9" s="16" t="s">
        <v>23</v>
      </c>
      <c r="E9" s="3"/>
      <c r="F9" s="1">
        <f>IF(E9="Yes",1,0)</f>
        <v>0</v>
      </c>
    </row>
    <row r="10" spans="1:14" x14ac:dyDescent="0.25">
      <c r="A10" s="25"/>
      <c r="B10" s="39"/>
      <c r="C10" t="s">
        <v>3</v>
      </c>
      <c r="D10" s="40" t="s">
        <v>22</v>
      </c>
      <c r="E10" s="27"/>
      <c r="F10" s="1">
        <f t="shared" ref="F10:F12" si="1">IF(E10="Yes",1,0)</f>
        <v>0</v>
      </c>
    </row>
    <row r="11" spans="1:14" x14ac:dyDescent="0.25">
      <c r="A11" s="25"/>
      <c r="B11" s="39"/>
      <c r="C11" t="s">
        <v>3</v>
      </c>
      <c r="D11" s="40" t="str">
        <f>'Suppliers 1 &amp; 2'!D16</f>
        <v>Eco Choice Aotearoa EC-41-25</v>
      </c>
      <c r="E11" s="26"/>
      <c r="F11" s="1">
        <f t="shared" si="1"/>
        <v>0</v>
      </c>
    </row>
    <row r="12" spans="1:14" ht="15.75" thickBot="1" x14ac:dyDescent="0.3">
      <c r="A12" s="17"/>
      <c r="B12" s="18"/>
      <c r="C12" s="19" t="s">
        <v>3</v>
      </c>
      <c r="D12" s="20" t="s">
        <v>49</v>
      </c>
      <c r="E12" s="4"/>
      <c r="F12" s="1">
        <f t="shared" si="1"/>
        <v>0</v>
      </c>
      <c r="G12">
        <f>SUM(F9:F12)</f>
        <v>0</v>
      </c>
    </row>
    <row r="13" spans="1:14" ht="7.5" customHeight="1" x14ac:dyDescent="0.25">
      <c r="A13" s="25"/>
      <c r="B13" s="39"/>
      <c r="D13" s="41"/>
      <c r="E13" s="42"/>
    </row>
    <row r="14" spans="1:14" x14ac:dyDescent="0.25">
      <c r="A14" s="43" t="s">
        <v>25</v>
      </c>
      <c r="B14" s="21"/>
      <c r="C14" s="22"/>
      <c r="D14" s="22"/>
      <c r="E14" s="44"/>
      <c r="F14" s="2"/>
      <c r="G14" s="2"/>
      <c r="H14" s="2"/>
      <c r="I14" s="2"/>
      <c r="J14" s="2"/>
      <c r="N14" s="1"/>
    </row>
    <row r="15" spans="1:14" x14ac:dyDescent="0.25">
      <c r="A15" s="45" t="s">
        <v>15</v>
      </c>
      <c r="B15" s="39" t="str">
        <f>IF(G16&gt;0,"Achieved","Not Compliant")</f>
        <v>Not Compliant</v>
      </c>
      <c r="C15" t="s">
        <v>2</v>
      </c>
      <c r="D15" t="s">
        <v>0</v>
      </c>
      <c r="E15" s="46"/>
      <c r="F15" s="1">
        <f>IF(E15="yes",1,0)</f>
        <v>0</v>
      </c>
    </row>
    <row r="16" spans="1:14" x14ac:dyDescent="0.25">
      <c r="A16" s="47"/>
      <c r="B16" s="39"/>
      <c r="C16" t="s">
        <v>3</v>
      </c>
      <c r="D16" t="s">
        <v>1</v>
      </c>
      <c r="E16" s="27"/>
      <c r="F16" s="1">
        <f t="shared" ref="F16:F32" si="2">IF(E16="yes",1,0)</f>
        <v>0</v>
      </c>
      <c r="G16">
        <f>SUM(F15:F16)</f>
        <v>0</v>
      </c>
    </row>
    <row r="17" spans="1:10" ht="7.5" customHeight="1" x14ac:dyDescent="0.25">
      <c r="A17" s="47"/>
      <c r="B17" s="39"/>
      <c r="E17" s="42"/>
    </row>
    <row r="18" spans="1:10" x14ac:dyDescent="0.25">
      <c r="A18" s="45" t="s">
        <v>19</v>
      </c>
      <c r="B18" s="39" t="str">
        <f>IF(G20=3,"Achieved","Not Compliant")</f>
        <v>Not Compliant</v>
      </c>
      <c r="D18" t="s">
        <v>27</v>
      </c>
      <c r="E18" s="48"/>
      <c r="F18" s="1">
        <f>IF(E18="yes",1,0)</f>
        <v>0</v>
      </c>
    </row>
    <row r="19" spans="1:10" x14ac:dyDescent="0.25">
      <c r="A19" s="47"/>
      <c r="B19" s="39"/>
      <c r="C19" t="s">
        <v>4</v>
      </c>
      <c r="D19" t="s">
        <v>5</v>
      </c>
      <c r="E19" s="26"/>
      <c r="F19" s="1">
        <f t="shared" si="2"/>
        <v>0</v>
      </c>
      <c r="J19" t="s">
        <v>36</v>
      </c>
    </row>
    <row r="20" spans="1:10" x14ac:dyDescent="0.25">
      <c r="A20" s="47"/>
      <c r="B20" s="39"/>
      <c r="C20" t="s">
        <v>4</v>
      </c>
      <c r="D20" t="s">
        <v>11</v>
      </c>
      <c r="E20" s="46"/>
      <c r="F20" s="1">
        <f t="shared" si="2"/>
        <v>0</v>
      </c>
      <c r="G20">
        <f>SUM(F18:F20)</f>
        <v>0</v>
      </c>
    </row>
    <row r="21" spans="1:10" ht="7.5" customHeight="1" x14ac:dyDescent="0.25">
      <c r="A21" s="47"/>
      <c r="B21" s="39"/>
      <c r="E21" s="42"/>
    </row>
    <row r="22" spans="1:10" x14ac:dyDescent="0.25">
      <c r="A22" s="45" t="s">
        <v>20</v>
      </c>
      <c r="B22" s="39" t="str">
        <f>IF(G22&gt;0,"Achieved","Not Compliant")</f>
        <v>Not Compliant</v>
      </c>
      <c r="D22" t="s">
        <v>6</v>
      </c>
      <c r="E22" s="27"/>
      <c r="F22" s="1">
        <f t="shared" si="2"/>
        <v>0</v>
      </c>
      <c r="G22">
        <f>F22</f>
        <v>0</v>
      </c>
    </row>
    <row r="23" spans="1:10" ht="7.5" customHeight="1" x14ac:dyDescent="0.25">
      <c r="A23" s="37"/>
      <c r="B23" s="39"/>
      <c r="E23" s="42"/>
    </row>
    <row r="24" spans="1:10" x14ac:dyDescent="0.25">
      <c r="A24" s="25" t="s">
        <v>16</v>
      </c>
      <c r="B24" s="39" t="str">
        <f>IF(G26&gt;0,"Achieved","Not Compliant")</f>
        <v>Not Compliant</v>
      </c>
      <c r="C24" t="s">
        <v>2</v>
      </c>
      <c r="D24" t="s">
        <v>21</v>
      </c>
      <c r="E24" s="27"/>
      <c r="F24" s="1">
        <f t="shared" si="2"/>
        <v>0</v>
      </c>
    </row>
    <row r="25" spans="1:10" x14ac:dyDescent="0.25">
      <c r="A25" s="37"/>
      <c r="B25" s="39"/>
      <c r="C25" t="s">
        <v>3</v>
      </c>
      <c r="D25" t="s">
        <v>12</v>
      </c>
      <c r="E25" s="27"/>
      <c r="F25" s="1">
        <f t="shared" si="2"/>
        <v>0</v>
      </c>
    </row>
    <row r="26" spans="1:10" x14ac:dyDescent="0.25">
      <c r="A26" s="37"/>
      <c r="B26" s="39"/>
      <c r="C26" t="s">
        <v>3</v>
      </c>
      <c r="D26" t="s">
        <v>7</v>
      </c>
      <c r="E26" s="27"/>
      <c r="F26" s="1">
        <f t="shared" si="2"/>
        <v>0</v>
      </c>
      <c r="G26">
        <f>SUM(F24:F26)</f>
        <v>0</v>
      </c>
    </row>
    <row r="27" spans="1:10" ht="7.5" customHeight="1" x14ac:dyDescent="0.25">
      <c r="A27" s="37"/>
      <c r="B27" s="39"/>
      <c r="E27" s="42"/>
    </row>
    <row r="28" spans="1:10" x14ac:dyDescent="0.25">
      <c r="A28" s="25" t="s">
        <v>17</v>
      </c>
      <c r="B28" s="39" t="str">
        <f>IF(G29&gt;0,"Achieved",IF(G32=3,"Achieved","Not Compliant"))</f>
        <v>Not Compliant</v>
      </c>
      <c r="C28" t="s">
        <v>2</v>
      </c>
      <c r="D28" t="s">
        <v>13</v>
      </c>
      <c r="E28" s="27"/>
      <c r="F28" s="1">
        <f t="shared" si="2"/>
        <v>0</v>
      </c>
    </row>
    <row r="29" spans="1:10" x14ac:dyDescent="0.25">
      <c r="A29" s="37"/>
      <c r="B29" s="39"/>
      <c r="C29" t="s">
        <v>3</v>
      </c>
      <c r="D29" t="s">
        <v>24</v>
      </c>
      <c r="E29" s="27"/>
      <c r="F29" s="1">
        <f t="shared" si="2"/>
        <v>0</v>
      </c>
      <c r="G29">
        <f>SUM(F28:F29)</f>
        <v>0</v>
      </c>
    </row>
    <row r="30" spans="1:10" x14ac:dyDescent="0.25">
      <c r="A30" s="37"/>
      <c r="B30" s="39"/>
      <c r="C30" t="s">
        <v>3</v>
      </c>
      <c r="D30" t="s">
        <v>8</v>
      </c>
      <c r="E30" s="48"/>
      <c r="F30" s="1">
        <f t="shared" si="2"/>
        <v>0</v>
      </c>
    </row>
    <row r="31" spans="1:10" x14ac:dyDescent="0.25">
      <c r="A31" s="37"/>
      <c r="B31" s="39"/>
      <c r="D31" t="s">
        <v>9</v>
      </c>
      <c r="E31" s="26"/>
      <c r="F31" s="1">
        <f t="shared" si="2"/>
        <v>0</v>
      </c>
    </row>
    <row r="32" spans="1:10" x14ac:dyDescent="0.25">
      <c r="A32" s="37"/>
      <c r="B32" s="39"/>
      <c r="D32" t="s">
        <v>10</v>
      </c>
      <c r="E32" s="46"/>
      <c r="F32" s="1">
        <f t="shared" si="2"/>
        <v>0</v>
      </c>
      <c r="G32">
        <f>SUM(F30:F32)</f>
        <v>0</v>
      </c>
    </row>
    <row r="33" spans="1:10" hidden="1" x14ac:dyDescent="0.25">
      <c r="A33" s="47" t="s">
        <v>14</v>
      </c>
      <c r="B33" s="1">
        <f>COUNTIF(B15:B28,"Achieved")</f>
        <v>0</v>
      </c>
      <c r="E33" s="42"/>
    </row>
    <row r="34" spans="1:10" hidden="1" x14ac:dyDescent="0.25">
      <c r="A34" s="37" t="s">
        <v>18</v>
      </c>
      <c r="E34" s="35"/>
    </row>
    <row r="35" spans="1:10" ht="9.75" customHeight="1" thickBot="1" x14ac:dyDescent="0.3">
      <c r="A35" s="37"/>
      <c r="E35" s="35"/>
    </row>
    <row r="36" spans="1:10" ht="15.75" thickBot="1" x14ac:dyDescent="0.3">
      <c r="A36" s="23" t="s">
        <v>29</v>
      </c>
      <c r="B36" s="24" t="str">
        <f>IF(B9="Achieved","Achieved",IF(B33=5,"Achieved","Not Compliant"))</f>
        <v>Not Compliant</v>
      </c>
      <c r="C36" s="49" t="str">
        <f>IF(B36="Achieved","Credit criteria met - Submit evidence","  ")</f>
        <v xml:space="preserve">  </v>
      </c>
      <c r="D36" s="19"/>
      <c r="E36" s="50"/>
      <c r="G36">
        <f>IF(B36="Achieved",1,0)</f>
        <v>0</v>
      </c>
    </row>
    <row r="37" spans="1:10" ht="9" customHeight="1" thickBot="1" x14ac:dyDescent="0.3"/>
    <row r="38" spans="1:10" x14ac:dyDescent="0.25">
      <c r="A38" s="31" t="s">
        <v>48</v>
      </c>
      <c r="B38" s="51"/>
      <c r="C38" s="52"/>
      <c r="D38" s="52"/>
      <c r="E38" s="53"/>
    </row>
    <row r="39" spans="1:10" x14ac:dyDescent="0.25">
      <c r="A39" s="36" t="s">
        <v>42</v>
      </c>
      <c r="B39" s="54"/>
      <c r="C39" s="55"/>
      <c r="D39" s="55"/>
      <c r="E39" s="56"/>
    </row>
    <row r="40" spans="1:10" x14ac:dyDescent="0.25">
      <c r="A40" s="37"/>
      <c r="B40" s="10" t="str">
        <f>B7</f>
        <v>% of Total supplies from this supplier</v>
      </c>
      <c r="C40" s="5"/>
      <c r="D40" s="2"/>
      <c r="E40" s="38"/>
    </row>
    <row r="41" spans="1:10" ht="15.75" thickBot="1" x14ac:dyDescent="0.3">
      <c r="A41" s="37"/>
      <c r="B41" s="2"/>
      <c r="E41" s="42" t="s">
        <v>26</v>
      </c>
    </row>
    <row r="42" spans="1:10" x14ac:dyDescent="0.25">
      <c r="A42" s="13" t="s">
        <v>50</v>
      </c>
      <c r="B42" s="14" t="str">
        <f>IF(G45=1,"Achieved","Not Compliant")</f>
        <v>Not Compliant</v>
      </c>
      <c r="C42" s="15" t="s">
        <v>2</v>
      </c>
      <c r="D42" s="16" t="s">
        <v>23</v>
      </c>
      <c r="E42" s="3"/>
      <c r="F42" s="1">
        <f>IF(E42="Yes",1,0)</f>
        <v>0</v>
      </c>
    </row>
    <row r="43" spans="1:10" x14ac:dyDescent="0.25">
      <c r="A43" s="25"/>
      <c r="B43" s="39"/>
      <c r="C43" t="s">
        <v>3</v>
      </c>
      <c r="D43" s="40" t="s">
        <v>22</v>
      </c>
      <c r="E43" s="27"/>
      <c r="F43" s="1">
        <f t="shared" ref="F43:F45" si="3">IF(E43="Yes",1,0)</f>
        <v>0</v>
      </c>
    </row>
    <row r="44" spans="1:10" x14ac:dyDescent="0.25">
      <c r="A44" s="25"/>
      <c r="B44" s="39"/>
      <c r="C44" t="s">
        <v>3</v>
      </c>
      <c r="D44" s="40" t="str">
        <f>'Suppliers 1 &amp; 2'!D16</f>
        <v>Eco Choice Aotearoa EC-41-25</v>
      </c>
      <c r="E44" s="26"/>
      <c r="F44" s="1">
        <f t="shared" si="3"/>
        <v>0</v>
      </c>
    </row>
    <row r="45" spans="1:10" ht="15.75" thickBot="1" x14ac:dyDescent="0.3">
      <c r="A45" s="17"/>
      <c r="B45" s="18"/>
      <c r="C45" s="19" t="s">
        <v>3</v>
      </c>
      <c r="D45" s="20" t="s">
        <v>49</v>
      </c>
      <c r="E45" s="4"/>
      <c r="F45" s="1">
        <f t="shared" si="3"/>
        <v>0</v>
      </c>
      <c r="G45">
        <f>SUM(F42:F45)</f>
        <v>0</v>
      </c>
    </row>
    <row r="46" spans="1:10" ht="7.5" customHeight="1" x14ac:dyDescent="0.25">
      <c r="A46" s="25"/>
      <c r="B46" s="39"/>
      <c r="D46" s="41"/>
      <c r="E46" s="42"/>
    </row>
    <row r="47" spans="1:10" s="1" customFormat="1" x14ac:dyDescent="0.25">
      <c r="A47" s="43" t="s">
        <v>25</v>
      </c>
      <c r="B47" s="21"/>
      <c r="C47" s="22"/>
      <c r="D47" s="22"/>
      <c r="E47" s="44"/>
      <c r="F47" s="2"/>
      <c r="G47" s="2"/>
      <c r="H47"/>
      <c r="I47"/>
      <c r="J47"/>
    </row>
    <row r="48" spans="1:10" s="1" customFormat="1" x14ac:dyDescent="0.25">
      <c r="A48" s="45" t="s">
        <v>15</v>
      </c>
      <c r="B48" s="39" t="str">
        <f>IF(G49&gt;0,"Achieved","Not Compliant")</f>
        <v>Not Compliant</v>
      </c>
      <c r="C48" t="s">
        <v>2</v>
      </c>
      <c r="D48" t="s">
        <v>0</v>
      </c>
      <c r="E48" s="46"/>
      <c r="F48" s="1">
        <f>IF(E48="yes",1,0)</f>
        <v>0</v>
      </c>
      <c r="G48"/>
      <c r="H48"/>
      <c r="I48"/>
      <c r="J48"/>
    </row>
    <row r="49" spans="1:10" s="1" customFormat="1" x14ac:dyDescent="0.25">
      <c r="A49" s="47"/>
      <c r="B49" s="39"/>
      <c r="C49" t="s">
        <v>3</v>
      </c>
      <c r="D49" t="s">
        <v>1</v>
      </c>
      <c r="E49" s="27"/>
      <c r="F49" s="1">
        <f t="shared" ref="F49" si="4">IF(E49="yes",1,0)</f>
        <v>0</v>
      </c>
      <c r="G49">
        <f>SUM(F48:F49)</f>
        <v>0</v>
      </c>
      <c r="H49"/>
      <c r="I49"/>
      <c r="J49"/>
    </row>
    <row r="50" spans="1:10" s="1" customFormat="1" ht="7.5" customHeight="1" x14ac:dyDescent="0.25">
      <c r="A50" s="47"/>
      <c r="B50" s="39"/>
      <c r="C50"/>
      <c r="D50"/>
      <c r="E50" s="42"/>
      <c r="G50"/>
      <c r="H50"/>
      <c r="I50"/>
      <c r="J50"/>
    </row>
    <row r="51" spans="1:10" s="1" customFormat="1" x14ac:dyDescent="0.25">
      <c r="A51" s="45" t="s">
        <v>19</v>
      </c>
      <c r="B51" s="39" t="str">
        <f>IF(G53=3,"Achieved","Not Compliant")</f>
        <v>Not Compliant</v>
      </c>
      <c r="C51"/>
      <c r="D51" t="s">
        <v>27</v>
      </c>
      <c r="E51" s="48"/>
      <c r="F51" s="1">
        <f>IF(E51="yes",1,0)</f>
        <v>0</v>
      </c>
      <c r="G51"/>
      <c r="H51"/>
      <c r="I51"/>
      <c r="J51"/>
    </row>
    <row r="52" spans="1:10" s="1" customFormat="1" x14ac:dyDescent="0.25">
      <c r="A52" s="47"/>
      <c r="B52" s="39"/>
      <c r="C52" t="s">
        <v>4</v>
      </c>
      <c r="D52" t="s">
        <v>5</v>
      </c>
      <c r="E52" s="26"/>
      <c r="F52" s="1">
        <f t="shared" ref="F52:F53" si="5">IF(E52="yes",1,0)</f>
        <v>0</v>
      </c>
      <c r="G52"/>
      <c r="H52"/>
      <c r="I52"/>
      <c r="J52"/>
    </row>
    <row r="53" spans="1:10" s="1" customFormat="1" x14ac:dyDescent="0.25">
      <c r="A53" s="47"/>
      <c r="B53" s="39"/>
      <c r="C53" t="s">
        <v>4</v>
      </c>
      <c r="D53" t="s">
        <v>11</v>
      </c>
      <c r="E53" s="46"/>
      <c r="F53" s="1">
        <f t="shared" si="5"/>
        <v>0</v>
      </c>
      <c r="G53">
        <f>SUM(F51:F53)</f>
        <v>0</v>
      </c>
      <c r="H53"/>
      <c r="I53"/>
      <c r="J53"/>
    </row>
    <row r="54" spans="1:10" s="1" customFormat="1" ht="7.5" customHeight="1" x14ac:dyDescent="0.25">
      <c r="A54" s="47"/>
      <c r="B54" s="39"/>
      <c r="C54"/>
      <c r="D54"/>
      <c r="E54" s="42"/>
      <c r="G54"/>
      <c r="H54"/>
      <c r="I54"/>
      <c r="J54"/>
    </row>
    <row r="55" spans="1:10" s="1" customFormat="1" x14ac:dyDescent="0.25">
      <c r="A55" s="45" t="s">
        <v>20</v>
      </c>
      <c r="B55" s="39" t="str">
        <f>IF(G55&gt;0,"Achieved","Not Compliant")</f>
        <v>Not Compliant</v>
      </c>
      <c r="C55"/>
      <c r="D55" t="s">
        <v>6</v>
      </c>
      <c r="E55" s="27"/>
      <c r="F55" s="1">
        <f t="shared" ref="F55" si="6">IF(E55="yes",1,0)</f>
        <v>0</v>
      </c>
      <c r="G55">
        <f>F55</f>
        <v>0</v>
      </c>
      <c r="H55"/>
      <c r="I55"/>
      <c r="J55"/>
    </row>
    <row r="56" spans="1:10" s="1" customFormat="1" ht="7.5" customHeight="1" x14ac:dyDescent="0.25">
      <c r="A56" s="37"/>
      <c r="B56" s="39"/>
      <c r="C56"/>
      <c r="D56"/>
      <c r="E56" s="42"/>
      <c r="G56"/>
      <c r="H56"/>
      <c r="I56"/>
      <c r="J56"/>
    </row>
    <row r="57" spans="1:10" s="1" customFormat="1" x14ac:dyDescent="0.25">
      <c r="A57" s="25" t="s">
        <v>16</v>
      </c>
      <c r="B57" s="39" t="str">
        <f>IF(G59&gt;0,"Achieved","Not Compliant")</f>
        <v>Not Compliant</v>
      </c>
      <c r="C57" t="s">
        <v>2</v>
      </c>
      <c r="D57" t="s">
        <v>21</v>
      </c>
      <c r="E57" s="27"/>
      <c r="F57" s="1">
        <f t="shared" ref="F57:F59" si="7">IF(E57="yes",1,0)</f>
        <v>0</v>
      </c>
      <c r="G57"/>
      <c r="H57"/>
      <c r="I57"/>
      <c r="J57"/>
    </row>
    <row r="58" spans="1:10" s="1" customFormat="1" x14ac:dyDescent="0.25">
      <c r="A58" s="37"/>
      <c r="B58" s="39"/>
      <c r="C58" t="s">
        <v>3</v>
      </c>
      <c r="D58" t="s">
        <v>12</v>
      </c>
      <c r="E58" s="27"/>
      <c r="F58" s="1">
        <f t="shared" si="7"/>
        <v>0</v>
      </c>
      <c r="G58"/>
      <c r="H58"/>
      <c r="I58"/>
      <c r="J58"/>
    </row>
    <row r="59" spans="1:10" s="1" customFormat="1" x14ac:dyDescent="0.25">
      <c r="A59" s="37"/>
      <c r="B59" s="39"/>
      <c r="C59" t="s">
        <v>3</v>
      </c>
      <c r="D59" t="s">
        <v>7</v>
      </c>
      <c r="E59" s="27"/>
      <c r="F59" s="1">
        <f t="shared" si="7"/>
        <v>0</v>
      </c>
      <c r="G59">
        <f>SUM(F57:F59)</f>
        <v>0</v>
      </c>
      <c r="H59"/>
      <c r="I59"/>
      <c r="J59"/>
    </row>
    <row r="60" spans="1:10" s="1" customFormat="1" ht="7.5" customHeight="1" x14ac:dyDescent="0.25">
      <c r="A60" s="37"/>
      <c r="B60" s="39"/>
      <c r="C60"/>
      <c r="D60"/>
      <c r="E60" s="42"/>
      <c r="G60"/>
      <c r="H60"/>
      <c r="I60"/>
      <c r="J60"/>
    </row>
    <row r="61" spans="1:10" s="1" customFormat="1" x14ac:dyDescent="0.25">
      <c r="A61" s="25" t="s">
        <v>17</v>
      </c>
      <c r="B61" s="39" t="str">
        <f>IF(G62&gt;0,"Achieved",IF(G65=3,"Achieved","Not Compliant"))</f>
        <v>Not Compliant</v>
      </c>
      <c r="C61" t="s">
        <v>2</v>
      </c>
      <c r="D61" t="s">
        <v>13</v>
      </c>
      <c r="E61" s="27"/>
      <c r="F61" s="1">
        <f t="shared" ref="F61:F65" si="8">IF(E61="yes",1,0)</f>
        <v>0</v>
      </c>
      <c r="G61"/>
      <c r="H61"/>
      <c r="I61"/>
      <c r="J61"/>
    </row>
    <row r="62" spans="1:10" s="1" customFormat="1" x14ac:dyDescent="0.25">
      <c r="A62" s="37"/>
      <c r="B62" s="39"/>
      <c r="C62" t="s">
        <v>3</v>
      </c>
      <c r="D62" t="s">
        <v>24</v>
      </c>
      <c r="E62" s="27"/>
      <c r="F62" s="1">
        <f t="shared" si="8"/>
        <v>0</v>
      </c>
      <c r="G62">
        <f>SUM(F61:F62)</f>
        <v>0</v>
      </c>
      <c r="H62"/>
      <c r="I62"/>
      <c r="J62"/>
    </row>
    <row r="63" spans="1:10" s="1" customFormat="1" x14ac:dyDescent="0.25">
      <c r="A63" s="37"/>
      <c r="B63" s="39"/>
      <c r="C63" t="s">
        <v>3</v>
      </c>
      <c r="D63" t="s">
        <v>8</v>
      </c>
      <c r="E63" s="48"/>
      <c r="F63" s="1">
        <f t="shared" si="8"/>
        <v>0</v>
      </c>
      <c r="G63"/>
      <c r="H63"/>
      <c r="I63"/>
      <c r="J63"/>
    </row>
    <row r="64" spans="1:10" s="1" customFormat="1" x14ac:dyDescent="0.25">
      <c r="A64" s="37"/>
      <c r="B64" s="39"/>
      <c r="C64"/>
      <c r="D64" t="s">
        <v>9</v>
      </c>
      <c r="E64" s="26"/>
      <c r="F64" s="1">
        <f t="shared" si="8"/>
        <v>0</v>
      </c>
      <c r="G64"/>
      <c r="H64"/>
      <c r="I64"/>
      <c r="J64"/>
    </row>
    <row r="65" spans="1:10" s="1" customFormat="1" x14ac:dyDescent="0.25">
      <c r="A65" s="37"/>
      <c r="B65" s="39"/>
      <c r="C65"/>
      <c r="D65" t="s">
        <v>10</v>
      </c>
      <c r="E65" s="46"/>
      <c r="F65" s="1">
        <f t="shared" si="8"/>
        <v>0</v>
      </c>
      <c r="G65">
        <f>SUM(F63:F65)</f>
        <v>0</v>
      </c>
      <c r="H65"/>
      <c r="I65"/>
      <c r="J65"/>
    </row>
    <row r="66" spans="1:10" s="1" customFormat="1" hidden="1" x14ac:dyDescent="0.25">
      <c r="A66" s="47" t="s">
        <v>14</v>
      </c>
      <c r="B66" s="1">
        <f>COUNTIF(B48:B61,"Achieved")</f>
        <v>0</v>
      </c>
      <c r="C66"/>
      <c r="D66"/>
      <c r="E66" s="42"/>
      <c r="G66"/>
      <c r="H66"/>
      <c r="I66"/>
      <c r="J66"/>
    </row>
    <row r="67" spans="1:10" s="1" customFormat="1" hidden="1" x14ac:dyDescent="0.25">
      <c r="A67" s="37" t="s">
        <v>18</v>
      </c>
      <c r="C67"/>
      <c r="D67"/>
      <c r="E67" s="35"/>
      <c r="G67"/>
      <c r="H67"/>
      <c r="I67"/>
      <c r="J67"/>
    </row>
    <row r="68" spans="1:10" s="1" customFormat="1" ht="7.5" customHeight="1" thickBot="1" x14ac:dyDescent="0.3">
      <c r="A68" s="37"/>
      <c r="C68"/>
      <c r="D68"/>
      <c r="E68" s="35"/>
      <c r="G68"/>
      <c r="H68"/>
      <c r="I68"/>
      <c r="J68"/>
    </row>
    <row r="69" spans="1:10" s="1" customFormat="1" ht="15.75" thickBot="1" x14ac:dyDescent="0.3">
      <c r="A69" s="23" t="s">
        <v>29</v>
      </c>
      <c r="B69" s="24" t="str">
        <f>IF(B44="Achieved","Achieved",IF(B66=5,"Achieved","Not Compliant"))</f>
        <v>Not Compliant</v>
      </c>
      <c r="C69" s="49" t="str">
        <f>IF(B69="Achieved","Credit criteria met - Submit evidence","  ")</f>
        <v xml:space="preserve">  </v>
      </c>
      <c r="D69" s="19"/>
      <c r="E69" s="50"/>
      <c r="G69">
        <f>IF(B69="Achieved",1,0)</f>
        <v>0</v>
      </c>
      <c r="H69"/>
      <c r="I69"/>
      <c r="J69"/>
    </row>
  </sheetData>
  <sheetProtection sheet="1" selectLockedCells="1"/>
  <mergeCells count="2">
    <mergeCell ref="B6:E6"/>
    <mergeCell ref="B39:E39"/>
  </mergeCells>
  <conditionalFormatting sqref="B9:B11 B15 B18 B22 B24 B28">
    <cfRule type="containsText" dxfId="3" priority="4" operator="containsText" text="Pass">
      <formula>NOT(ISERROR(SEARCH("Pass",B9)))</formula>
    </cfRule>
  </conditionalFormatting>
  <conditionalFormatting sqref="B42:B44">
    <cfRule type="containsText" dxfId="2" priority="1" operator="containsText" text="Pass">
      <formula>NOT(ISERROR(SEARCH("Pass",B42)))</formula>
    </cfRule>
  </conditionalFormatting>
  <conditionalFormatting sqref="B42:B69 B9:B36">
    <cfRule type="containsText" dxfId="1" priority="3" operator="containsText" text="Achieved">
      <formula>NOT(ISERROR(SEARCH("Achieved",B9)))</formula>
    </cfRule>
  </conditionalFormatting>
  <conditionalFormatting sqref="B48 B51 B55 B57 B61">
    <cfRule type="containsText" dxfId="0" priority="2" operator="containsText" text="Pass">
      <formula>NOT(ISERROR(SEARCH("Pass",B48)))</formula>
    </cfRule>
  </conditionalFormatting>
  <dataValidations count="1">
    <dataValidation type="list" allowBlank="1" showInputMessage="1" showErrorMessage="1" sqref="E9:E32 E42:E65" xr:uid="{37D39663-2DBF-4E55-9DCF-7E04369DB557}">
      <formula1>$A$32:$A$33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Suppliers 1 &amp; 2</vt:lpstr>
      <vt:lpstr>Suppliers 3 &amp; 4</vt:lpstr>
      <vt:lpstr>Suppliers 5 &amp;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Sole</dc:creator>
  <cp:lastModifiedBy>Jeremy Sole</cp:lastModifiedBy>
  <dcterms:created xsi:type="dcterms:W3CDTF">2026-02-16T01:14:22Z</dcterms:created>
  <dcterms:modified xsi:type="dcterms:W3CDTF">2026-07-19T22:27:55Z</dcterms:modified>
</cp:coreProperties>
</file>